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903" activeTab="3"/>
  </bookViews>
  <sheets>
    <sheet name="M Q CARABINE" sheetId="1" r:id="rId1"/>
    <sheet name="Clb Q 2" sheetId="2" state="hidden" r:id="rId2"/>
    <sheet name="M Q PISTOLET" sheetId="3" r:id="rId3"/>
    <sheet name="CLASSEMENT INDIVIDUEL" sheetId="4" r:id="rId4"/>
  </sheets>
  <definedNames>
    <definedName name="_xlnm.Print_Area" localSheetId="0">'M Q CARABINE'!$B$1:$AL$14</definedName>
    <definedName name="_xlnm.Print_Area" localSheetId="2">'M Q PISTOLET'!$B$1:$AL$8</definedName>
  </definedNames>
  <calcPr fullCalcOnLoad="1"/>
</workbook>
</file>

<file path=xl/sharedStrings.xml><?xml version="1.0" encoding="utf-8"?>
<sst xmlns="http://schemas.openxmlformats.org/spreadsheetml/2006/main" count="134" uniqueCount="55">
  <si>
    <t>Classement
provisoire</t>
  </si>
  <si>
    <t>2ème Tireur</t>
  </si>
  <si>
    <t>CLUB N°1</t>
  </si>
  <si>
    <t>NOMS</t>
  </si>
  <si>
    <t>série 1</t>
  </si>
  <si>
    <t>CLUB N°5</t>
  </si>
  <si>
    <t>CLUB N°3</t>
  </si>
  <si>
    <t>CLUB N°4</t>
  </si>
  <si>
    <t>CLUB N°6</t>
  </si>
  <si>
    <t>CLUB N°7</t>
  </si>
  <si>
    <t>CLUBS QUALIFIES EN PHASE FINALE</t>
  </si>
  <si>
    <t>1er Tireur</t>
  </si>
  <si>
    <t>série 2</t>
  </si>
  <si>
    <t>série 3</t>
  </si>
  <si>
    <t>POINTS</t>
  </si>
  <si>
    <t>CLUB N°2</t>
  </si>
  <si>
    <t>Nom</t>
  </si>
  <si>
    <t>Séries</t>
  </si>
  <si>
    <t>Total</t>
  </si>
  <si>
    <t>CLUB</t>
  </si>
  <si>
    <t>TOTAL</t>
  </si>
  <si>
    <t>Bar.</t>
  </si>
  <si>
    <t>POSTES</t>
  </si>
  <si>
    <t>POSTE</t>
  </si>
  <si>
    <t>CLUB N°8</t>
  </si>
  <si>
    <t>CARABINE</t>
  </si>
  <si>
    <t>PAR EQUIPE</t>
  </si>
  <si>
    <t>PISTOLET PAR EQUIPE</t>
  </si>
  <si>
    <t>arnières</t>
  </si>
  <si>
    <t>BEUCHER Serge</t>
  </si>
  <si>
    <t>PIETRANTONI Pascal</t>
  </si>
  <si>
    <t>LANSTROFFER Gilles</t>
  </si>
  <si>
    <t>ALATERRE Michel</t>
  </si>
  <si>
    <t>devilles Marome</t>
  </si>
  <si>
    <t>ARNIERES</t>
  </si>
  <si>
    <t>RAVAUX DIDIER</t>
  </si>
  <si>
    <t>HENRY PIERRE</t>
  </si>
  <si>
    <t>BAULIER BRUNO</t>
  </si>
  <si>
    <t>SALLES DANY</t>
  </si>
  <si>
    <t>GAVELLE FLORIAN</t>
  </si>
  <si>
    <t>PORTIER ANTONIN</t>
  </si>
  <si>
    <t>LAVIEILLE FLORIAN</t>
  </si>
  <si>
    <t>MILON CORENTIN</t>
  </si>
  <si>
    <t>CREIL</t>
  </si>
  <si>
    <t>GOBERVILLE OLIVIA</t>
  </si>
  <si>
    <t>GOBERVILLE MICHEL</t>
  </si>
  <si>
    <t>MAROMME</t>
  </si>
  <si>
    <t>DECAENS LAURENCE</t>
  </si>
  <si>
    <t>DECAENS BERNARD</t>
  </si>
  <si>
    <t>MOUGINOT VERO</t>
  </si>
  <si>
    <t>BAULIER DONOVAN</t>
  </si>
  <si>
    <t>BONIN VINCENT</t>
  </si>
  <si>
    <t>GAVELLE THEO</t>
  </si>
  <si>
    <t>CLASSEMENT INDIVIDUEL CARABINE 8 HEURES 50M</t>
  </si>
  <si>
    <t>CLASSEMENT INDIVIDUEL PISTOLET 8 HEURES 50M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</si>
</sst>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2"/>
      <name val="Arial"/>
      <family val="2"/>
    </font>
    <font>
      <sz val="16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4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40"/>
      <name val="Arial Narrow"/>
      <family val="2"/>
    </font>
    <font>
      <sz val="30"/>
      <color indexed="55"/>
      <name val="Arial Narrow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sz val="20"/>
      <color indexed="55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DFB3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medium"/>
    </border>
    <border>
      <left style="thin"/>
      <right style="thin"/>
      <top style="hair">
        <color indexed="22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hair">
        <color indexed="22"/>
      </bottom>
    </border>
    <border>
      <left style="medium"/>
      <right style="thin"/>
      <top style="hair">
        <color indexed="22"/>
      </top>
      <bottom style="medium"/>
    </border>
    <border>
      <left/>
      <right style="medium"/>
      <top style="hair">
        <color indexed="22"/>
      </top>
      <bottom style="medium"/>
    </border>
    <border>
      <left style="thin"/>
      <right style="thin"/>
      <top style="medium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dotted">
        <color theme="4" tint="0.5999600291252136"/>
      </top>
      <bottom style="dotted">
        <color theme="4" tint="0.5999600291252136"/>
      </bottom>
    </border>
    <border>
      <left style="thin"/>
      <right style="thin"/>
      <top/>
      <bottom style="dotted">
        <color theme="4" tint="0.5999600291252136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hair">
        <color indexed="22"/>
      </top>
      <bottom style="hair">
        <color indexed="22"/>
      </bottom>
    </border>
    <border>
      <left/>
      <right style="medium"/>
      <top style="medium"/>
      <bottom style="hair">
        <color indexed="22"/>
      </bottom>
    </border>
    <border>
      <left/>
      <right style="medium"/>
      <top style="hair">
        <color indexed="22"/>
      </top>
      <bottom style="hair">
        <color indexed="22"/>
      </bottom>
    </border>
    <border>
      <left style="medium"/>
      <right style="medium"/>
      <top/>
      <bottom/>
    </border>
    <border>
      <left/>
      <right style="thin"/>
      <top style="medium"/>
      <bottom style="hair">
        <color indexed="22"/>
      </bottom>
    </border>
    <border>
      <left style="thin"/>
      <right style="medium"/>
      <top style="medium"/>
      <bottom style="dotted">
        <color theme="4" tint="0.5999600291252136"/>
      </bottom>
    </border>
    <border>
      <left style="medium"/>
      <right style="thin"/>
      <top style="medium"/>
      <bottom style="hair">
        <color indexed="22"/>
      </bottom>
    </border>
    <border>
      <left style="thin"/>
      <right style="thin"/>
      <top/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dotted">
        <color theme="4" tint="0.5999600291252136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1" fontId="10" fillId="35" borderId="31" xfId="0" applyNumberFormat="1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1" fontId="15" fillId="0" borderId="36" xfId="0" applyNumberFormat="1" applyFont="1" applyBorder="1" applyAlignment="1" applyProtection="1">
      <alignment horizontal="center" vertical="center"/>
      <protection locked="0"/>
    </xf>
    <xf numFmtId="3" fontId="7" fillId="33" borderId="31" xfId="0" applyNumberFormat="1" applyFont="1" applyFill="1" applyBorder="1" applyAlignment="1" applyProtection="1">
      <alignment horizontal="center" vertical="center"/>
      <protection locked="0"/>
    </xf>
    <xf numFmtId="1" fontId="10" fillId="13" borderId="34" xfId="0" applyNumberFormat="1" applyFont="1" applyFill="1" applyBorder="1" applyAlignment="1">
      <alignment horizontal="center" vertical="center"/>
    </xf>
    <xf numFmtId="1" fontId="10" fillId="13" borderId="31" xfId="0" applyNumberFormat="1" applyFont="1" applyFill="1" applyBorder="1" applyAlignment="1">
      <alignment horizontal="center" vertical="center"/>
    </xf>
    <xf numFmtId="1" fontId="10" fillId="37" borderId="37" xfId="0" applyNumberFormat="1" applyFont="1" applyFill="1" applyBorder="1" applyAlignment="1">
      <alignment horizontal="center" vertical="center"/>
    </xf>
    <xf numFmtId="1" fontId="10" fillId="37" borderId="38" xfId="0" applyNumberFormat="1" applyFont="1" applyFill="1" applyBorder="1" applyAlignment="1">
      <alignment horizontal="center" vertical="center"/>
    </xf>
    <xf numFmtId="1" fontId="10" fillId="37" borderId="39" xfId="0" applyNumberFormat="1" applyFont="1" applyFill="1" applyBorder="1" applyAlignment="1">
      <alignment horizontal="center" vertical="center"/>
    </xf>
    <xf numFmtId="1" fontId="10" fillId="37" borderId="4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38" borderId="37" xfId="0" applyFont="1" applyFill="1" applyBorder="1" applyAlignment="1" applyProtection="1">
      <alignment horizontal="center" vertical="center"/>
      <protection locked="0"/>
    </xf>
    <xf numFmtId="1" fontId="10" fillId="38" borderId="37" xfId="0" applyNumberFormat="1" applyFont="1" applyFill="1" applyBorder="1" applyAlignment="1" applyProtection="1">
      <alignment horizontal="center" vertical="center"/>
      <protection locked="0"/>
    </xf>
    <xf numFmtId="0" fontId="7" fillId="38" borderId="38" xfId="0" applyFont="1" applyFill="1" applyBorder="1" applyAlignment="1" applyProtection="1">
      <alignment horizontal="center" vertical="center"/>
      <protection locked="0"/>
    </xf>
    <xf numFmtId="1" fontId="10" fillId="38" borderId="38" xfId="0" applyNumberFormat="1" applyFont="1" applyFill="1" applyBorder="1" applyAlignment="1" applyProtection="1">
      <alignment horizontal="center" vertical="center"/>
      <protection locked="0"/>
    </xf>
    <xf numFmtId="0" fontId="7" fillId="38" borderId="43" xfId="0" applyFont="1" applyFill="1" applyBorder="1" applyAlignment="1" applyProtection="1">
      <alignment horizontal="center" vertical="center"/>
      <protection locked="0"/>
    </xf>
    <xf numFmtId="1" fontId="15" fillId="38" borderId="44" xfId="0" applyNumberFormat="1" applyFont="1" applyFill="1" applyBorder="1" applyAlignment="1" applyProtection="1">
      <alignment horizontal="center" vertical="center"/>
      <protection locked="0"/>
    </xf>
    <xf numFmtId="1" fontId="15" fillId="38" borderId="45" xfId="0" applyNumberFormat="1" applyFont="1" applyFill="1" applyBorder="1" applyAlignment="1" applyProtection="1">
      <alignment horizontal="center" vertical="center"/>
      <protection locked="0"/>
    </xf>
    <xf numFmtId="0" fontId="9" fillId="39" borderId="26" xfId="0" applyFont="1" applyFill="1" applyBorder="1" applyAlignment="1">
      <alignment horizontal="center" vertical="center"/>
    </xf>
    <xf numFmtId="0" fontId="9" fillId="39" borderId="46" xfId="0" applyFont="1" applyFill="1" applyBorder="1" applyAlignment="1">
      <alignment horizontal="center" vertical="center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3" fontId="16" fillId="33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1" fontId="17" fillId="0" borderId="37" xfId="0" applyNumberFormat="1" applyFont="1" applyFill="1" applyBorder="1" applyAlignment="1" applyProtection="1">
      <alignment horizontal="center" vertical="center"/>
      <protection locked="0"/>
    </xf>
    <xf numFmtId="1" fontId="17" fillId="33" borderId="37" xfId="0" applyNumberFormat="1" applyFont="1" applyFill="1" applyBorder="1" applyAlignment="1">
      <alignment horizontal="center" vertical="center"/>
    </xf>
    <xf numFmtId="1" fontId="17" fillId="33" borderId="48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1" fontId="17" fillId="13" borderId="34" xfId="0" applyNumberFormat="1" applyFont="1" applyFill="1" applyBorder="1" applyAlignment="1">
      <alignment horizontal="center" vertical="center"/>
    </xf>
    <xf numFmtId="1" fontId="18" fillId="38" borderId="44" xfId="0" applyNumberFormat="1" applyFont="1" applyFill="1" applyBorder="1" applyAlignment="1" applyProtection="1">
      <alignment horizontal="center" vertical="center"/>
      <protection locked="0"/>
    </xf>
    <xf numFmtId="0" fontId="17" fillId="39" borderId="2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1" fontId="17" fillId="0" borderId="38" xfId="0" applyNumberFormat="1" applyFont="1" applyFill="1" applyBorder="1" applyAlignment="1" applyProtection="1">
      <alignment horizontal="center" vertical="center"/>
      <protection locked="0"/>
    </xf>
    <xf numFmtId="1" fontId="17" fillId="33" borderId="38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1" fontId="17" fillId="33" borderId="50" xfId="0" applyNumberFormat="1" applyFont="1" applyFill="1" applyBorder="1" applyAlignment="1">
      <alignment horizontal="center" vertical="center"/>
    </xf>
    <xf numFmtId="1" fontId="17" fillId="13" borderId="31" xfId="0" applyNumberFormat="1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17" fillId="0" borderId="43" xfId="0" applyFont="1" applyBorder="1" applyAlignment="1" applyProtection="1">
      <alignment horizontal="center" vertical="center"/>
      <protection locked="0"/>
    </xf>
    <xf numFmtId="1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1" fontId="18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0" fillId="38" borderId="50" xfId="0" applyNumberFormat="1" applyFont="1" applyFill="1" applyBorder="1" applyAlignment="1" applyProtection="1">
      <alignment horizontal="center" vertical="center"/>
      <protection locked="0"/>
    </xf>
    <xf numFmtId="1" fontId="10" fillId="38" borderId="54" xfId="0" applyNumberFormat="1" applyFont="1" applyFill="1" applyBorder="1" applyAlignment="1" applyProtection="1">
      <alignment horizontal="center" vertical="center"/>
      <protection locked="0"/>
    </xf>
    <xf numFmtId="1" fontId="17" fillId="33" borderId="11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3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38" borderId="11" xfId="0" applyFont="1" applyFill="1" applyBorder="1" applyAlignment="1" applyProtection="1">
      <alignment horizontal="center" vertical="center"/>
      <protection locked="0"/>
    </xf>
    <xf numFmtId="1" fontId="10" fillId="38" borderId="11" xfId="0" applyNumberFormat="1" applyFont="1" applyFill="1" applyBorder="1" applyAlignment="1" applyProtection="1">
      <alignment horizontal="center" vertical="center"/>
      <protection locked="0"/>
    </xf>
    <xf numFmtId="1" fontId="10" fillId="37" borderId="55" xfId="0" applyNumberFormat="1" applyFont="1" applyFill="1" applyBorder="1" applyAlignment="1">
      <alignment horizontal="center" vertical="center"/>
    </xf>
    <xf numFmtId="1" fontId="10" fillId="37" borderId="11" xfId="0" applyNumberFormat="1" applyFont="1" applyFill="1" applyBorder="1" applyAlignment="1">
      <alignment horizontal="center" vertical="center"/>
    </xf>
    <xf numFmtId="1" fontId="10" fillId="13" borderId="32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2</xdr:col>
      <xdr:colOff>180975</xdr:colOff>
      <xdr:row>0</xdr:row>
      <xdr:rowOff>371475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142875</xdr:colOff>
      <xdr:row>2</xdr:row>
      <xdr:rowOff>352425</xdr:rowOff>
    </xdr:from>
    <xdr:to>
      <xdr:col>40</xdr:col>
      <xdr:colOff>247650</xdr:colOff>
      <xdr:row>4</xdr:row>
      <xdr:rowOff>447675</xdr:rowOff>
    </xdr:to>
    <xdr:sp macro="[0]!SCORED2">
      <xdr:nvSpPr>
        <xdr:cNvPr id="2" name="AutoShape 8"/>
        <xdr:cNvSpPr>
          <a:spLocks/>
        </xdr:cNvSpPr>
      </xdr:nvSpPr>
      <xdr:spPr>
        <a:xfrm>
          <a:off x="43605450" y="1866900"/>
          <a:ext cx="771525" cy="1028700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38</xdr:col>
      <xdr:colOff>142875</xdr:colOff>
      <xdr:row>4</xdr:row>
      <xdr:rowOff>762000</xdr:rowOff>
    </xdr:from>
    <xdr:to>
      <xdr:col>41</xdr:col>
      <xdr:colOff>57150</xdr:colOff>
      <xdr:row>5</xdr:row>
      <xdr:rowOff>800100</xdr:rowOff>
    </xdr:to>
    <xdr:sp macro="[0]!POSTED2">
      <xdr:nvSpPr>
        <xdr:cNvPr id="3" name="AutoShape 9"/>
        <xdr:cNvSpPr>
          <a:spLocks/>
        </xdr:cNvSpPr>
      </xdr:nvSpPr>
      <xdr:spPr>
        <a:xfrm>
          <a:off x="43605450" y="3209925"/>
          <a:ext cx="914400" cy="847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8509" y="10800"/>
                <a:pt x="8509" y="12065"/>
                <a:pt x="9535" y="13091"/>
              </a:cubicBezTo>
              <a:cubicBezTo>
                <a:pt x="10800" y="13091"/>
                <a:pt x="12065" y="13091"/>
                <a:pt x="13091" y="12065"/>
              </a:cubicBezTo>
              <a:cubicBezTo>
                <a:pt x="13091" y="10800"/>
                <a:pt x="13091" y="9535"/>
                <a:pt x="12065" y="8509"/>
              </a:cubicBezTo>
              <a:cubicBezTo>
                <a:pt x="10800" y="8509"/>
                <a:pt x="9535" y="8509"/>
                <a:pt x="8509" y="9535"/>
              </a:cubicBezTo>
              <a:close/>
            </a:path>
          </a:pathLst>
        </a:custGeom>
        <a:solidFill>
          <a:srgbClr val="99CCFF"/>
        </a:solidFill>
        <a:ln w="190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590550</xdr:colOff>
      <xdr:row>0</xdr:row>
      <xdr:rowOff>0</xdr:rowOff>
    </xdr:from>
    <xdr:to>
      <xdr:col>37</xdr:col>
      <xdr:colOff>838200</xdr:colOff>
      <xdr:row>1</xdr:row>
      <xdr:rowOff>390525</xdr:rowOff>
    </xdr:to>
    <xdr:pic>
      <xdr:nvPicPr>
        <xdr:cNvPr id="4" name="Image 2" descr="Jsa coule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05200" y="0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2</xdr:col>
      <xdr:colOff>1381125</xdr:colOff>
      <xdr:row>1</xdr:row>
      <xdr:rowOff>381000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142875</xdr:colOff>
      <xdr:row>2</xdr:row>
      <xdr:rowOff>352425</xdr:rowOff>
    </xdr:from>
    <xdr:to>
      <xdr:col>40</xdr:col>
      <xdr:colOff>247650</xdr:colOff>
      <xdr:row>4</xdr:row>
      <xdr:rowOff>447675</xdr:rowOff>
    </xdr:to>
    <xdr:sp macro="[0]!SCORED2">
      <xdr:nvSpPr>
        <xdr:cNvPr id="2" name="AutoShape 8"/>
        <xdr:cNvSpPr>
          <a:spLocks/>
        </xdr:cNvSpPr>
      </xdr:nvSpPr>
      <xdr:spPr>
        <a:xfrm>
          <a:off x="43395900" y="1866900"/>
          <a:ext cx="771525" cy="1514475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38</xdr:col>
      <xdr:colOff>142875</xdr:colOff>
      <xdr:row>4</xdr:row>
      <xdr:rowOff>762000</xdr:rowOff>
    </xdr:from>
    <xdr:to>
      <xdr:col>41</xdr:col>
      <xdr:colOff>57150</xdr:colOff>
      <xdr:row>5</xdr:row>
      <xdr:rowOff>800100</xdr:rowOff>
    </xdr:to>
    <xdr:sp macro="[0]!POSTED2">
      <xdr:nvSpPr>
        <xdr:cNvPr id="3" name="AutoShape 9"/>
        <xdr:cNvSpPr>
          <a:spLocks/>
        </xdr:cNvSpPr>
      </xdr:nvSpPr>
      <xdr:spPr>
        <a:xfrm>
          <a:off x="43395900" y="3695700"/>
          <a:ext cx="914400" cy="847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8509" y="10800"/>
                <a:pt x="8509" y="12065"/>
                <a:pt x="9535" y="13091"/>
              </a:cubicBezTo>
              <a:cubicBezTo>
                <a:pt x="10800" y="13091"/>
                <a:pt x="12065" y="13091"/>
                <a:pt x="13091" y="12065"/>
              </a:cubicBezTo>
              <a:cubicBezTo>
                <a:pt x="13091" y="10800"/>
                <a:pt x="13091" y="9535"/>
                <a:pt x="12065" y="8509"/>
              </a:cubicBezTo>
              <a:cubicBezTo>
                <a:pt x="10800" y="8509"/>
                <a:pt x="9535" y="8509"/>
                <a:pt x="8509" y="9535"/>
              </a:cubicBezTo>
              <a:close/>
            </a:path>
          </a:pathLst>
        </a:custGeom>
        <a:solidFill>
          <a:srgbClr val="99CCFF"/>
        </a:solidFill>
        <a:ln w="190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352425</xdr:colOff>
      <xdr:row>0</xdr:row>
      <xdr:rowOff>0</xdr:rowOff>
    </xdr:from>
    <xdr:to>
      <xdr:col>37</xdr:col>
      <xdr:colOff>942975</xdr:colOff>
      <xdr:row>1</xdr:row>
      <xdr:rowOff>657225</xdr:rowOff>
    </xdr:to>
    <xdr:pic>
      <xdr:nvPicPr>
        <xdr:cNvPr id="4" name="Image 2" descr="Jsa coule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0" y="0"/>
          <a:ext cx="942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8"/>
  <sheetViews>
    <sheetView showGridLines="0" zoomScale="50" zoomScaleNormal="50" zoomScaleSheetLayoutView="40" zoomScalePageLayoutView="0" workbookViewId="0" topLeftCell="C1">
      <pane xSplit="1" ySplit="4" topLeftCell="I8" activePane="bottomRight" state="frozen"/>
      <selection pane="topLeft" activeCell="C1" sqref="C1"/>
      <selection pane="topRight" activeCell="D1" sqref="D1"/>
      <selection pane="bottomLeft" activeCell="C5" sqref="C5"/>
      <selection pane="bottomRight" activeCell="N16" sqref="N16"/>
    </sheetView>
  </sheetViews>
  <sheetFormatPr defaultColWidth="10.75390625" defaultRowHeight="12.75" outlineLevelCol="1"/>
  <cols>
    <col min="1" max="1" width="10.75390625" style="12" customWidth="1"/>
    <col min="2" max="2" width="13.00390625" style="6" customWidth="1" outlineLevel="1"/>
    <col min="3" max="3" width="50.75390625" style="11" customWidth="1"/>
    <col min="4" max="4" width="48.375" style="11" bestFit="1" customWidth="1"/>
    <col min="5" max="10" width="9.625" style="16" customWidth="1" outlineLevel="1"/>
    <col min="11" max="11" width="10.875" style="110" customWidth="1"/>
    <col min="12" max="12" width="46.25390625" style="11" bestFit="1" customWidth="1"/>
    <col min="13" max="13" width="9.375" style="18" customWidth="1" outlineLevel="1"/>
    <col min="14" max="18" width="9.375" style="16" customWidth="1" outlineLevel="1"/>
    <col min="19" max="19" width="10.625" style="110" customWidth="1"/>
    <col min="20" max="20" width="44.75390625" style="11" customWidth="1"/>
    <col min="21" max="25" width="9.625" style="16" customWidth="1" outlineLevel="1"/>
    <col min="26" max="26" width="9.625" style="18" customWidth="1" outlineLevel="1"/>
    <col min="27" max="27" width="10.75390625" style="110" customWidth="1"/>
    <col min="28" max="28" width="44.75390625" style="11" customWidth="1"/>
    <col min="29" max="34" width="9.625" style="16" customWidth="1" outlineLevel="1"/>
    <col min="35" max="35" width="10.75390625" style="110" customWidth="1"/>
    <col min="36" max="36" width="14.875" style="16" customWidth="1"/>
    <col min="37" max="37" width="13.875" style="5" hidden="1" customWidth="1" outlineLevel="1"/>
    <col min="38" max="38" width="24.375" style="6" customWidth="1" collapsed="1"/>
    <col min="39" max="41" width="4.375" style="6" customWidth="1"/>
    <col min="42" max="42" width="6.875" style="6" customWidth="1"/>
    <col min="43" max="43" width="3.125" style="6" customWidth="1"/>
    <col min="44" max="44" width="1.00390625" style="10" customWidth="1"/>
    <col min="45" max="45" width="9.625" style="6" customWidth="1"/>
    <col min="46" max="46" width="9.75390625" style="6" customWidth="1"/>
    <col min="47" max="16384" width="10.75390625" style="6" customWidth="1"/>
  </cols>
  <sheetData>
    <row r="1" spans="2:38" ht="60.75" customHeight="1">
      <c r="B1" s="123" t="s">
        <v>25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2:38" ht="58.5" customHeight="1" thickBot="1">
      <c r="B2" s="124" t="s">
        <v>26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44" ht="30" customHeight="1">
      <c r="A3" s="6"/>
      <c r="B3" s="130" t="s">
        <v>23</v>
      </c>
      <c r="C3" s="117" t="s">
        <v>19</v>
      </c>
      <c r="D3" s="101" t="s">
        <v>16</v>
      </c>
      <c r="E3" s="125" t="s">
        <v>17</v>
      </c>
      <c r="F3" s="126"/>
      <c r="G3" s="126"/>
      <c r="H3" s="126"/>
      <c r="I3" s="126"/>
      <c r="J3" s="127"/>
      <c r="K3" s="119" t="s">
        <v>18</v>
      </c>
      <c r="L3" s="102" t="s">
        <v>16</v>
      </c>
      <c r="M3" s="125" t="s">
        <v>17</v>
      </c>
      <c r="N3" s="126"/>
      <c r="O3" s="126"/>
      <c r="P3" s="126"/>
      <c r="Q3" s="126"/>
      <c r="R3" s="127"/>
      <c r="S3" s="119" t="s">
        <v>18</v>
      </c>
      <c r="T3" s="102" t="s">
        <v>16</v>
      </c>
      <c r="U3" s="125" t="s">
        <v>17</v>
      </c>
      <c r="V3" s="126"/>
      <c r="W3" s="126"/>
      <c r="X3" s="126"/>
      <c r="Y3" s="126"/>
      <c r="Z3" s="127"/>
      <c r="AA3" s="119" t="s">
        <v>18</v>
      </c>
      <c r="AB3" s="102" t="s">
        <v>16</v>
      </c>
      <c r="AC3" s="125" t="s">
        <v>17</v>
      </c>
      <c r="AD3" s="126"/>
      <c r="AE3" s="126"/>
      <c r="AF3" s="126"/>
      <c r="AG3" s="126"/>
      <c r="AH3" s="127"/>
      <c r="AI3" s="119" t="s">
        <v>18</v>
      </c>
      <c r="AJ3" s="121" t="s">
        <v>20</v>
      </c>
      <c r="AK3" s="132" t="s">
        <v>21</v>
      </c>
      <c r="AL3" s="128" t="s">
        <v>0</v>
      </c>
      <c r="AM3" s="49"/>
      <c r="AR3" s="6"/>
    </row>
    <row r="4" spans="1:44" ht="43.5" customHeight="1" thickBot="1">
      <c r="A4" s="6"/>
      <c r="B4" s="131"/>
      <c r="C4" s="118"/>
      <c r="D4" s="103" t="s">
        <v>11</v>
      </c>
      <c r="E4" s="104">
        <v>1</v>
      </c>
      <c r="F4" s="104">
        <v>2</v>
      </c>
      <c r="G4" s="104">
        <v>3</v>
      </c>
      <c r="H4" s="104">
        <v>4</v>
      </c>
      <c r="I4" s="104">
        <v>5</v>
      </c>
      <c r="J4" s="104">
        <v>6</v>
      </c>
      <c r="K4" s="120"/>
      <c r="L4" s="105" t="s">
        <v>1</v>
      </c>
      <c r="M4" s="104">
        <v>1</v>
      </c>
      <c r="N4" s="104">
        <v>2</v>
      </c>
      <c r="O4" s="104">
        <v>3</v>
      </c>
      <c r="P4" s="104">
        <v>4</v>
      </c>
      <c r="Q4" s="104">
        <v>5</v>
      </c>
      <c r="R4" s="104">
        <v>6</v>
      </c>
      <c r="S4" s="120"/>
      <c r="T4" s="103" t="s">
        <v>11</v>
      </c>
      <c r="U4" s="104">
        <v>1</v>
      </c>
      <c r="V4" s="104">
        <v>2</v>
      </c>
      <c r="W4" s="104">
        <v>3</v>
      </c>
      <c r="X4" s="104">
        <v>4</v>
      </c>
      <c r="Y4" s="104">
        <v>5</v>
      </c>
      <c r="Z4" s="104">
        <v>6</v>
      </c>
      <c r="AA4" s="120"/>
      <c r="AB4" s="105" t="s">
        <v>1</v>
      </c>
      <c r="AC4" s="104">
        <v>1</v>
      </c>
      <c r="AD4" s="104">
        <v>2</v>
      </c>
      <c r="AE4" s="104">
        <v>3</v>
      </c>
      <c r="AF4" s="104">
        <v>4</v>
      </c>
      <c r="AG4" s="104">
        <v>5</v>
      </c>
      <c r="AH4" s="104">
        <v>6</v>
      </c>
      <c r="AI4" s="120"/>
      <c r="AJ4" s="122"/>
      <c r="AK4" s="133"/>
      <c r="AL4" s="129"/>
      <c r="AR4" s="6"/>
    </row>
    <row r="5" spans="1:42" s="7" customFormat="1" ht="63.75" customHeight="1" thickBot="1">
      <c r="A5" s="55"/>
      <c r="B5" s="52">
        <v>19</v>
      </c>
      <c r="C5" s="77" t="s">
        <v>34</v>
      </c>
      <c r="D5" s="79" t="s">
        <v>35</v>
      </c>
      <c r="E5" s="80">
        <v>90</v>
      </c>
      <c r="F5" s="80">
        <v>94</v>
      </c>
      <c r="G5" s="80">
        <v>91</v>
      </c>
      <c r="H5" s="80">
        <v>95</v>
      </c>
      <c r="I5" s="80">
        <v>93</v>
      </c>
      <c r="J5" s="80">
        <v>94</v>
      </c>
      <c r="K5" s="81">
        <f>SUM(E5:J5)</f>
        <v>557</v>
      </c>
      <c r="L5" s="79" t="s">
        <v>36</v>
      </c>
      <c r="M5" s="80">
        <v>91</v>
      </c>
      <c r="N5" s="80">
        <v>92</v>
      </c>
      <c r="O5" s="80">
        <v>93</v>
      </c>
      <c r="P5" s="80">
        <v>95</v>
      </c>
      <c r="Q5" s="80">
        <v>95</v>
      </c>
      <c r="R5" s="80">
        <v>95</v>
      </c>
      <c r="S5" s="82">
        <f aca="true" t="shared" si="0" ref="S5:S14">SUM(M5:R5)</f>
        <v>561</v>
      </c>
      <c r="T5" s="83" t="str">
        <f aca="true" t="shared" si="1" ref="T5:T12">+D5</f>
        <v>RAVAUX DIDIER</v>
      </c>
      <c r="U5" s="80">
        <v>92</v>
      </c>
      <c r="V5" s="80">
        <v>97</v>
      </c>
      <c r="W5" s="80">
        <v>93</v>
      </c>
      <c r="X5" s="80">
        <v>96</v>
      </c>
      <c r="Y5" s="80">
        <v>97</v>
      </c>
      <c r="Z5" s="80">
        <v>95</v>
      </c>
      <c r="AA5" s="81">
        <f>SUM(U5:Z5)</f>
        <v>570</v>
      </c>
      <c r="AB5" s="84" t="str">
        <f aca="true" t="shared" si="2" ref="AB5:AB12">+L5</f>
        <v>HENRY PIERRE</v>
      </c>
      <c r="AC5" s="80">
        <v>97</v>
      </c>
      <c r="AD5" s="80">
        <v>93</v>
      </c>
      <c r="AE5" s="80">
        <v>93</v>
      </c>
      <c r="AF5" s="80">
        <v>93</v>
      </c>
      <c r="AG5" s="80">
        <v>94</v>
      </c>
      <c r="AH5" s="80">
        <v>95</v>
      </c>
      <c r="AI5" s="81">
        <f aca="true" t="shared" si="3" ref="AI5:AI14">SUM(AC5:AH5)</f>
        <v>565</v>
      </c>
      <c r="AJ5" s="85">
        <f>SUM(K5+S5+AA5+AI5)</f>
        <v>2253</v>
      </c>
      <c r="AK5" s="86">
        <f aca="true" t="shared" si="4" ref="AK5:AK12">J5+R5+Z5+AH5</f>
        <v>379</v>
      </c>
      <c r="AL5" s="87">
        <f>RANK(AJ5,AJ5:AJ14,0)</f>
        <v>5</v>
      </c>
      <c r="AM5" s="88"/>
      <c r="AN5" s="88"/>
      <c r="AO5" s="88"/>
      <c r="AP5" s="88"/>
    </row>
    <row r="6" spans="1:42" s="7" customFormat="1" ht="63.75" customHeight="1" thickBot="1">
      <c r="A6" s="55"/>
      <c r="B6" s="53">
        <v>16</v>
      </c>
      <c r="C6" s="77" t="s">
        <v>34</v>
      </c>
      <c r="D6" s="89" t="s">
        <v>50</v>
      </c>
      <c r="E6" s="90">
        <v>94</v>
      </c>
      <c r="F6" s="90">
        <v>96</v>
      </c>
      <c r="G6" s="90">
        <v>97</v>
      </c>
      <c r="H6" s="90">
        <v>94</v>
      </c>
      <c r="I6" s="90">
        <v>98</v>
      </c>
      <c r="J6" s="90">
        <v>96</v>
      </c>
      <c r="K6" s="91">
        <f aca="true" t="shared" si="5" ref="K6:K14">SUM(E6:J6)</f>
        <v>575</v>
      </c>
      <c r="L6" s="92" t="s">
        <v>38</v>
      </c>
      <c r="M6" s="90">
        <v>89</v>
      </c>
      <c r="N6" s="90">
        <v>96</v>
      </c>
      <c r="O6" s="90">
        <v>93</v>
      </c>
      <c r="P6" s="90">
        <v>89</v>
      </c>
      <c r="Q6" s="90">
        <v>87</v>
      </c>
      <c r="R6" s="90">
        <v>92</v>
      </c>
      <c r="S6" s="93">
        <f t="shared" si="0"/>
        <v>546</v>
      </c>
      <c r="T6" s="92" t="str">
        <f t="shared" si="1"/>
        <v>BAULIER DONOVAN</v>
      </c>
      <c r="U6" s="90">
        <v>98</v>
      </c>
      <c r="V6" s="90">
        <v>91</v>
      </c>
      <c r="W6" s="90">
        <v>95</v>
      </c>
      <c r="X6" s="90">
        <v>94</v>
      </c>
      <c r="Y6" s="90">
        <v>96</v>
      </c>
      <c r="Z6" s="90">
        <v>92</v>
      </c>
      <c r="AA6" s="91">
        <f>SUM(U6:Z6)</f>
        <v>566</v>
      </c>
      <c r="AB6" s="92" t="str">
        <f t="shared" si="2"/>
        <v>SALLES DANY</v>
      </c>
      <c r="AC6" s="90">
        <v>91</v>
      </c>
      <c r="AD6" s="90">
        <v>90</v>
      </c>
      <c r="AE6" s="90">
        <v>95</v>
      </c>
      <c r="AF6" s="90">
        <v>95</v>
      </c>
      <c r="AG6" s="90">
        <v>94</v>
      </c>
      <c r="AH6" s="90">
        <v>91</v>
      </c>
      <c r="AI6" s="91">
        <f t="shared" si="3"/>
        <v>556</v>
      </c>
      <c r="AJ6" s="94">
        <f>SUM(K6+S6+AA6+AI6)</f>
        <v>2243</v>
      </c>
      <c r="AK6" s="86">
        <f t="shared" si="4"/>
        <v>371</v>
      </c>
      <c r="AL6" s="95">
        <f>RANK(AJ6,AJ5:AJ14,0)</f>
        <v>6</v>
      </c>
      <c r="AM6" s="88"/>
      <c r="AN6" s="88"/>
      <c r="AO6" s="88"/>
      <c r="AP6" s="88"/>
    </row>
    <row r="7" spans="1:42" s="7" customFormat="1" ht="63.75" customHeight="1" thickBot="1">
      <c r="A7" s="55"/>
      <c r="B7" s="53">
        <v>20</v>
      </c>
      <c r="C7" s="78" t="s">
        <v>34</v>
      </c>
      <c r="D7" s="96" t="s">
        <v>39</v>
      </c>
      <c r="E7" s="90">
        <v>79</v>
      </c>
      <c r="F7" s="90">
        <v>87</v>
      </c>
      <c r="G7" s="90">
        <v>89</v>
      </c>
      <c r="H7" s="90">
        <v>87</v>
      </c>
      <c r="I7" s="90">
        <v>87</v>
      </c>
      <c r="J7" s="90">
        <v>97</v>
      </c>
      <c r="K7" s="91">
        <f t="shared" si="5"/>
        <v>526</v>
      </c>
      <c r="L7" s="98" t="s">
        <v>40</v>
      </c>
      <c r="M7" s="90">
        <v>87</v>
      </c>
      <c r="N7" s="90">
        <v>76</v>
      </c>
      <c r="O7" s="90">
        <v>81</v>
      </c>
      <c r="P7" s="90">
        <v>86</v>
      </c>
      <c r="Q7" s="90">
        <v>87</v>
      </c>
      <c r="R7" s="90">
        <v>89</v>
      </c>
      <c r="S7" s="91">
        <f t="shared" si="0"/>
        <v>506</v>
      </c>
      <c r="T7" s="92" t="str">
        <f t="shared" si="1"/>
        <v>GAVELLE FLORIAN</v>
      </c>
      <c r="U7" s="90">
        <v>88</v>
      </c>
      <c r="V7" s="90">
        <v>89</v>
      </c>
      <c r="W7" s="90">
        <v>90</v>
      </c>
      <c r="X7" s="90">
        <v>95</v>
      </c>
      <c r="Y7" s="90">
        <v>91</v>
      </c>
      <c r="Z7" s="90">
        <v>93</v>
      </c>
      <c r="AA7" s="91">
        <f aca="true" t="shared" si="6" ref="AA7:AA13">SUM(U7:Z7)</f>
        <v>546</v>
      </c>
      <c r="AB7" s="92" t="str">
        <f t="shared" si="2"/>
        <v>PORTIER ANTONIN</v>
      </c>
      <c r="AC7" s="90"/>
      <c r="AD7" s="90"/>
      <c r="AE7" s="90"/>
      <c r="AF7" s="90"/>
      <c r="AG7" s="90"/>
      <c r="AH7" s="90"/>
      <c r="AI7" s="91">
        <f t="shared" si="3"/>
        <v>0</v>
      </c>
      <c r="AJ7" s="94">
        <f aca="true" t="shared" si="7" ref="AJ7:AJ14">SUM(K7+S7+AA7+AI7)</f>
        <v>1578</v>
      </c>
      <c r="AK7" s="86">
        <f t="shared" si="4"/>
        <v>279</v>
      </c>
      <c r="AL7" s="95">
        <f>RANK(AJ7,AJ5:AJ14,0)</f>
        <v>8</v>
      </c>
      <c r="AM7" s="88"/>
      <c r="AN7" s="88"/>
      <c r="AO7" s="88"/>
      <c r="AP7" s="88"/>
    </row>
    <row r="8" spans="1:42" s="7" customFormat="1" ht="63.75" customHeight="1" thickBot="1">
      <c r="A8" s="55"/>
      <c r="B8" s="53">
        <v>17</v>
      </c>
      <c r="C8" s="77" t="s">
        <v>34</v>
      </c>
      <c r="D8" s="96" t="s">
        <v>41</v>
      </c>
      <c r="E8" s="97">
        <v>97</v>
      </c>
      <c r="F8" s="97">
        <v>95</v>
      </c>
      <c r="G8" s="97">
        <v>99</v>
      </c>
      <c r="H8" s="97">
        <v>98</v>
      </c>
      <c r="I8" s="97">
        <v>97</v>
      </c>
      <c r="J8" s="97">
        <v>97</v>
      </c>
      <c r="K8" s="91">
        <f t="shared" si="5"/>
        <v>583</v>
      </c>
      <c r="L8" s="99" t="s">
        <v>42</v>
      </c>
      <c r="M8" s="97">
        <v>97</v>
      </c>
      <c r="N8" s="97">
        <v>98</v>
      </c>
      <c r="O8" s="97">
        <v>97</v>
      </c>
      <c r="P8" s="97">
        <v>99</v>
      </c>
      <c r="Q8" s="97">
        <v>97</v>
      </c>
      <c r="R8" s="97">
        <v>96</v>
      </c>
      <c r="S8" s="91">
        <f t="shared" si="0"/>
        <v>584</v>
      </c>
      <c r="T8" s="92" t="str">
        <f t="shared" si="1"/>
        <v>LAVIEILLE FLORIAN</v>
      </c>
      <c r="U8" s="97">
        <v>90</v>
      </c>
      <c r="V8" s="97">
        <v>98</v>
      </c>
      <c r="W8" s="97">
        <v>93</v>
      </c>
      <c r="X8" s="97">
        <v>95</v>
      </c>
      <c r="Y8" s="97">
        <v>95</v>
      </c>
      <c r="Z8" s="97">
        <v>97</v>
      </c>
      <c r="AA8" s="91">
        <f t="shared" si="6"/>
        <v>568</v>
      </c>
      <c r="AB8" s="98" t="str">
        <f t="shared" si="2"/>
        <v>MILON CORENTIN</v>
      </c>
      <c r="AC8" s="97">
        <v>97</v>
      </c>
      <c r="AD8" s="97">
        <v>97</v>
      </c>
      <c r="AE8" s="97">
        <v>98</v>
      </c>
      <c r="AF8" s="97">
        <v>99</v>
      </c>
      <c r="AG8" s="97">
        <v>97</v>
      </c>
      <c r="AH8" s="97">
        <v>96</v>
      </c>
      <c r="AI8" s="91">
        <f t="shared" si="3"/>
        <v>584</v>
      </c>
      <c r="AJ8" s="94">
        <f t="shared" si="7"/>
        <v>2319</v>
      </c>
      <c r="AK8" s="86">
        <f t="shared" si="4"/>
        <v>386</v>
      </c>
      <c r="AL8" s="95">
        <f>RANK(AJ8,AJ5:AJ14,0)</f>
        <v>2</v>
      </c>
      <c r="AM8" s="88"/>
      <c r="AN8" s="88"/>
      <c r="AO8" s="88"/>
      <c r="AP8" s="88"/>
    </row>
    <row r="9" spans="1:42" s="7" customFormat="1" ht="63.75" customHeight="1" thickBot="1">
      <c r="A9" s="55"/>
      <c r="B9" s="53">
        <v>14</v>
      </c>
      <c r="C9" s="77" t="s">
        <v>43</v>
      </c>
      <c r="D9" s="96" t="s">
        <v>44</v>
      </c>
      <c r="E9" s="97">
        <v>97</v>
      </c>
      <c r="F9" s="97">
        <v>99</v>
      </c>
      <c r="G9" s="97">
        <v>98</v>
      </c>
      <c r="H9" s="97">
        <v>99</v>
      </c>
      <c r="I9" s="97">
        <v>98</v>
      </c>
      <c r="J9" s="97">
        <v>95</v>
      </c>
      <c r="K9" s="91">
        <f t="shared" si="5"/>
        <v>586</v>
      </c>
      <c r="L9" s="99" t="s">
        <v>45</v>
      </c>
      <c r="M9" s="97">
        <v>98</v>
      </c>
      <c r="N9" s="97">
        <v>99</v>
      </c>
      <c r="O9" s="97">
        <v>98</v>
      </c>
      <c r="P9" s="97">
        <v>97</v>
      </c>
      <c r="Q9" s="97">
        <v>95</v>
      </c>
      <c r="R9" s="97">
        <v>95</v>
      </c>
      <c r="S9" s="91">
        <f t="shared" si="0"/>
        <v>582</v>
      </c>
      <c r="T9" s="92" t="str">
        <f t="shared" si="1"/>
        <v>GOBERVILLE OLIVIA</v>
      </c>
      <c r="U9" s="97">
        <v>98</v>
      </c>
      <c r="V9" s="97">
        <v>97</v>
      </c>
      <c r="W9" s="97">
        <v>96</v>
      </c>
      <c r="X9" s="97">
        <v>96</v>
      </c>
      <c r="Y9" s="97">
        <v>94</v>
      </c>
      <c r="Z9" s="97">
        <v>98</v>
      </c>
      <c r="AA9" s="91">
        <f t="shared" si="6"/>
        <v>579</v>
      </c>
      <c r="AB9" s="98" t="str">
        <f t="shared" si="2"/>
        <v>GOBERVILLE MICHEL</v>
      </c>
      <c r="AC9" s="97">
        <v>99</v>
      </c>
      <c r="AD9" s="97">
        <v>99</v>
      </c>
      <c r="AE9" s="97">
        <v>100</v>
      </c>
      <c r="AF9" s="97">
        <v>98</v>
      </c>
      <c r="AG9" s="97">
        <v>96</v>
      </c>
      <c r="AH9" s="97">
        <v>97</v>
      </c>
      <c r="AI9" s="91">
        <f t="shared" si="3"/>
        <v>589</v>
      </c>
      <c r="AJ9" s="94">
        <f t="shared" si="7"/>
        <v>2336</v>
      </c>
      <c r="AK9" s="86">
        <f t="shared" si="4"/>
        <v>385</v>
      </c>
      <c r="AL9" s="95">
        <f>RANK(AJ9,AJ2:AJ13,0)</f>
        <v>1</v>
      </c>
      <c r="AM9" s="88"/>
      <c r="AN9" s="88"/>
      <c r="AO9" s="88"/>
      <c r="AP9" s="88"/>
    </row>
    <row r="10" spans="1:42" s="7" customFormat="1" ht="63.75" customHeight="1" thickBot="1">
      <c r="A10" s="55"/>
      <c r="B10" s="53">
        <v>13</v>
      </c>
      <c r="C10" s="77" t="s">
        <v>46</v>
      </c>
      <c r="D10" s="96" t="s">
        <v>47</v>
      </c>
      <c r="E10" s="97">
        <v>95</v>
      </c>
      <c r="F10" s="97">
        <v>96</v>
      </c>
      <c r="G10" s="97">
        <v>97</v>
      </c>
      <c r="H10" s="97">
        <v>95</v>
      </c>
      <c r="I10" s="97">
        <v>98</v>
      </c>
      <c r="J10" s="97">
        <v>99</v>
      </c>
      <c r="K10" s="91">
        <f t="shared" si="5"/>
        <v>580</v>
      </c>
      <c r="L10" s="99" t="s">
        <v>48</v>
      </c>
      <c r="M10" s="97">
        <v>93</v>
      </c>
      <c r="N10" s="97">
        <v>95</v>
      </c>
      <c r="O10" s="97">
        <v>98</v>
      </c>
      <c r="P10" s="97">
        <v>94</v>
      </c>
      <c r="Q10" s="97">
        <v>93</v>
      </c>
      <c r="R10" s="97">
        <v>98</v>
      </c>
      <c r="S10" s="91">
        <f t="shared" si="0"/>
        <v>571</v>
      </c>
      <c r="T10" s="98" t="str">
        <f t="shared" si="1"/>
        <v>DECAENS LAURENCE</v>
      </c>
      <c r="U10" s="97">
        <v>96</v>
      </c>
      <c r="V10" s="97">
        <v>96</v>
      </c>
      <c r="W10" s="97">
        <v>94</v>
      </c>
      <c r="X10" s="97">
        <v>99</v>
      </c>
      <c r="Y10" s="97">
        <v>96</v>
      </c>
      <c r="Z10" s="97">
        <v>98</v>
      </c>
      <c r="AA10" s="91">
        <f t="shared" si="6"/>
        <v>579</v>
      </c>
      <c r="AB10" s="98" t="str">
        <f t="shared" si="2"/>
        <v>DECAENS BERNARD</v>
      </c>
      <c r="AC10" s="97">
        <v>98</v>
      </c>
      <c r="AD10" s="97">
        <v>97</v>
      </c>
      <c r="AE10" s="97">
        <v>99</v>
      </c>
      <c r="AF10" s="97">
        <v>94</v>
      </c>
      <c r="AG10" s="97">
        <v>94</v>
      </c>
      <c r="AH10" s="97">
        <v>95</v>
      </c>
      <c r="AI10" s="91">
        <f t="shared" si="3"/>
        <v>577</v>
      </c>
      <c r="AJ10" s="94">
        <f t="shared" si="7"/>
        <v>2307</v>
      </c>
      <c r="AK10" s="86">
        <f t="shared" si="4"/>
        <v>390</v>
      </c>
      <c r="AL10" s="95">
        <f>RANK(AJ10,AJ3:AJ13,0)</f>
        <v>3</v>
      </c>
      <c r="AM10" s="88"/>
      <c r="AN10" s="88"/>
      <c r="AO10" s="88"/>
      <c r="AP10" s="88"/>
    </row>
    <row r="11" spans="1:42" s="7" customFormat="1" ht="63.75" customHeight="1" thickBot="1">
      <c r="A11" s="55"/>
      <c r="B11" s="53">
        <v>12</v>
      </c>
      <c r="C11" s="77" t="s">
        <v>34</v>
      </c>
      <c r="D11" s="96" t="s">
        <v>49</v>
      </c>
      <c r="E11" s="97">
        <v>98</v>
      </c>
      <c r="F11" s="97">
        <v>97</v>
      </c>
      <c r="G11" s="97">
        <v>98</v>
      </c>
      <c r="H11" s="97">
        <v>95</v>
      </c>
      <c r="I11" s="97">
        <v>98</v>
      </c>
      <c r="J11" s="97">
        <v>100</v>
      </c>
      <c r="K11" s="91">
        <f t="shared" si="5"/>
        <v>586</v>
      </c>
      <c r="L11" s="98" t="s">
        <v>37</v>
      </c>
      <c r="M11" s="97">
        <v>90</v>
      </c>
      <c r="N11" s="97">
        <v>88</v>
      </c>
      <c r="O11" s="97">
        <v>92</v>
      </c>
      <c r="P11" s="97">
        <v>94</v>
      </c>
      <c r="Q11" s="97">
        <v>96</v>
      </c>
      <c r="R11" s="97">
        <v>91</v>
      </c>
      <c r="S11" s="91">
        <f t="shared" si="0"/>
        <v>551</v>
      </c>
      <c r="T11" s="98" t="str">
        <f t="shared" si="1"/>
        <v>MOUGINOT VERO</v>
      </c>
      <c r="U11" s="97">
        <v>96</v>
      </c>
      <c r="V11" s="97">
        <v>98</v>
      </c>
      <c r="W11" s="97">
        <v>95</v>
      </c>
      <c r="X11" s="97">
        <v>97</v>
      </c>
      <c r="Y11" s="97">
        <v>98</v>
      </c>
      <c r="Z11" s="97">
        <v>96</v>
      </c>
      <c r="AA11" s="91">
        <f t="shared" si="6"/>
        <v>580</v>
      </c>
      <c r="AB11" s="98" t="str">
        <f t="shared" si="2"/>
        <v>BAULIER BRUNO</v>
      </c>
      <c r="AC11" s="97">
        <v>95</v>
      </c>
      <c r="AD11" s="97">
        <v>92</v>
      </c>
      <c r="AE11" s="97">
        <v>96</v>
      </c>
      <c r="AF11" s="97">
        <v>93</v>
      </c>
      <c r="AG11" s="97">
        <v>90</v>
      </c>
      <c r="AH11" s="97">
        <v>89</v>
      </c>
      <c r="AI11" s="91">
        <f t="shared" si="3"/>
        <v>555</v>
      </c>
      <c r="AJ11" s="94">
        <f t="shared" si="7"/>
        <v>2272</v>
      </c>
      <c r="AK11" s="86">
        <f t="shared" si="4"/>
        <v>376</v>
      </c>
      <c r="AL11" s="95">
        <f>RANK(AJ11,AJ2:AJ13,0)</f>
        <v>4</v>
      </c>
      <c r="AM11" s="88"/>
      <c r="AN11" s="88"/>
      <c r="AO11" s="88"/>
      <c r="AP11" s="88"/>
    </row>
    <row r="12" spans="1:42" s="7" customFormat="1" ht="63.75" customHeight="1">
      <c r="A12" s="55"/>
      <c r="B12" s="53">
        <v>18</v>
      </c>
      <c r="C12" s="78" t="s">
        <v>34</v>
      </c>
      <c r="D12" s="96" t="s">
        <v>51</v>
      </c>
      <c r="E12" s="97">
        <v>90</v>
      </c>
      <c r="F12" s="97">
        <v>94</v>
      </c>
      <c r="G12" s="97">
        <v>93</v>
      </c>
      <c r="H12" s="97">
        <v>90</v>
      </c>
      <c r="I12" s="97">
        <v>91</v>
      </c>
      <c r="J12" s="97">
        <v>79</v>
      </c>
      <c r="K12" s="91">
        <f t="shared" si="5"/>
        <v>537</v>
      </c>
      <c r="L12" s="99" t="s">
        <v>52</v>
      </c>
      <c r="M12" s="97">
        <v>88</v>
      </c>
      <c r="N12" s="97">
        <v>87</v>
      </c>
      <c r="O12" s="97">
        <v>88</v>
      </c>
      <c r="P12" s="97">
        <v>92</v>
      </c>
      <c r="Q12" s="97">
        <v>92</v>
      </c>
      <c r="R12" s="97">
        <v>92</v>
      </c>
      <c r="S12" s="91">
        <f t="shared" si="0"/>
        <v>539</v>
      </c>
      <c r="T12" s="98" t="str">
        <f t="shared" si="1"/>
        <v>BONIN VINCENT</v>
      </c>
      <c r="U12" s="97">
        <v>93</v>
      </c>
      <c r="V12" s="97">
        <v>90</v>
      </c>
      <c r="W12" s="97">
        <v>90</v>
      </c>
      <c r="X12" s="97">
        <v>89</v>
      </c>
      <c r="Y12" s="97">
        <v>91</v>
      </c>
      <c r="Z12" s="97">
        <v>88</v>
      </c>
      <c r="AA12" s="91">
        <f t="shared" si="6"/>
        <v>541</v>
      </c>
      <c r="AB12" s="98" t="str">
        <f t="shared" si="2"/>
        <v>GAVELLE THEO</v>
      </c>
      <c r="AC12" s="97">
        <v>86</v>
      </c>
      <c r="AD12" s="97">
        <v>90</v>
      </c>
      <c r="AE12" s="97">
        <v>97</v>
      </c>
      <c r="AF12" s="97">
        <v>92</v>
      </c>
      <c r="AG12" s="97">
        <v>94</v>
      </c>
      <c r="AH12" s="97">
        <v>91</v>
      </c>
      <c r="AI12" s="91">
        <f t="shared" si="3"/>
        <v>550</v>
      </c>
      <c r="AJ12" s="94">
        <f t="shared" si="7"/>
        <v>2167</v>
      </c>
      <c r="AK12" s="86">
        <f t="shared" si="4"/>
        <v>350</v>
      </c>
      <c r="AL12" s="95">
        <f>RANK(AJ12,AJ5:AJ14,0)</f>
        <v>7</v>
      </c>
      <c r="AM12" s="88"/>
      <c r="AN12" s="88"/>
      <c r="AO12" s="88"/>
      <c r="AP12" s="88"/>
    </row>
    <row r="13" spans="1:42" s="7" customFormat="1" ht="63.75" customHeight="1">
      <c r="A13" s="55"/>
      <c r="B13" s="53">
        <v>11</v>
      </c>
      <c r="C13" s="77"/>
      <c r="D13" s="96"/>
      <c r="E13" s="97"/>
      <c r="F13" s="97"/>
      <c r="G13" s="97"/>
      <c r="H13" s="97"/>
      <c r="I13" s="97"/>
      <c r="J13" s="97"/>
      <c r="K13" s="91">
        <f t="shared" si="5"/>
        <v>0</v>
      </c>
      <c r="L13" s="98"/>
      <c r="M13" s="97"/>
      <c r="N13" s="97"/>
      <c r="O13" s="97"/>
      <c r="P13" s="97"/>
      <c r="Q13" s="97"/>
      <c r="R13" s="97"/>
      <c r="S13" s="91">
        <f t="shared" si="0"/>
        <v>0</v>
      </c>
      <c r="T13" s="98"/>
      <c r="U13" s="97"/>
      <c r="V13" s="97"/>
      <c r="W13" s="97"/>
      <c r="X13" s="97"/>
      <c r="Y13" s="97"/>
      <c r="Z13" s="97"/>
      <c r="AA13" s="91">
        <f t="shared" si="6"/>
        <v>0</v>
      </c>
      <c r="AB13" s="98"/>
      <c r="AC13" s="97"/>
      <c r="AD13" s="97"/>
      <c r="AE13" s="97"/>
      <c r="AF13" s="97"/>
      <c r="AG13" s="97"/>
      <c r="AH13" s="97"/>
      <c r="AI13" s="91">
        <f t="shared" si="3"/>
        <v>0</v>
      </c>
      <c r="AJ13" s="94">
        <f t="shared" si="7"/>
        <v>0</v>
      </c>
      <c r="AK13" s="100">
        <f>J13+R13+Z13+AH13</f>
        <v>0</v>
      </c>
      <c r="AL13" s="95">
        <f>RANK(AJ13,AJ5:AJ14,0)</f>
        <v>9</v>
      </c>
      <c r="AM13" s="88"/>
      <c r="AN13" s="88"/>
      <c r="AO13" s="88"/>
      <c r="AP13" s="88"/>
    </row>
    <row r="14" spans="1:38" s="7" customFormat="1" ht="63.75" customHeight="1" thickBot="1">
      <c r="A14" s="55"/>
      <c r="B14" s="54">
        <v>30</v>
      </c>
      <c r="C14" s="48"/>
      <c r="D14" s="56"/>
      <c r="E14" s="14"/>
      <c r="F14" s="14"/>
      <c r="G14" s="14"/>
      <c r="H14" s="14"/>
      <c r="I14" s="14"/>
      <c r="J14" s="14"/>
      <c r="K14" s="108">
        <f t="shared" si="5"/>
        <v>0</v>
      </c>
      <c r="L14" s="3"/>
      <c r="M14" s="14"/>
      <c r="N14" s="14"/>
      <c r="O14" s="14"/>
      <c r="P14" s="14"/>
      <c r="Q14" s="14"/>
      <c r="R14" s="14"/>
      <c r="S14" s="108">
        <f t="shared" si="0"/>
        <v>0</v>
      </c>
      <c r="T14" s="3"/>
      <c r="U14" s="14"/>
      <c r="V14" s="14"/>
      <c r="W14" s="14"/>
      <c r="X14" s="14"/>
      <c r="Y14" s="14"/>
      <c r="Z14" s="14"/>
      <c r="AA14" s="108">
        <f>SUM(U14:Z14)</f>
        <v>0</v>
      </c>
      <c r="AB14" s="3"/>
      <c r="AC14" s="14"/>
      <c r="AD14" s="14"/>
      <c r="AE14" s="14"/>
      <c r="AF14" s="14"/>
      <c r="AG14" s="14"/>
      <c r="AH14" s="14"/>
      <c r="AI14" s="108">
        <f t="shared" si="3"/>
        <v>0</v>
      </c>
      <c r="AJ14" s="51">
        <f t="shared" si="7"/>
        <v>0</v>
      </c>
      <c r="AK14" s="57" t="e">
        <f>J14+R14+Z14+AH14+#REF!</f>
        <v>#REF!</v>
      </c>
      <c r="AL14" s="50">
        <f>RANK(AJ14,AJ5:AJ14,0)</f>
        <v>9</v>
      </c>
    </row>
    <row r="15" spans="1:37" ht="40.5">
      <c r="A15" s="6"/>
      <c r="B15" s="8"/>
      <c r="C15" s="9"/>
      <c r="D15" s="9"/>
      <c r="E15" s="15"/>
      <c r="F15" s="15"/>
      <c r="G15" s="15"/>
      <c r="H15" s="15"/>
      <c r="I15" s="15"/>
      <c r="J15" s="15"/>
      <c r="K15" s="109"/>
      <c r="L15" s="9"/>
      <c r="M15" s="17"/>
      <c r="N15" s="15"/>
      <c r="O15" s="15"/>
      <c r="P15" s="15"/>
      <c r="Q15" s="15"/>
      <c r="R15" s="15"/>
      <c r="S15" s="109"/>
      <c r="T15" s="9"/>
      <c r="U15" s="15"/>
      <c r="V15" s="15"/>
      <c r="W15" s="15"/>
      <c r="X15" s="15"/>
      <c r="Y15" s="15"/>
      <c r="Z15" s="17"/>
      <c r="AA15" s="109"/>
      <c r="AB15" s="9"/>
      <c r="AC15" s="15"/>
      <c r="AD15" s="15"/>
      <c r="AE15" s="15"/>
      <c r="AF15" s="15"/>
      <c r="AG15" s="15"/>
      <c r="AH15" s="15"/>
      <c r="AI15" s="109"/>
      <c r="AJ15" s="15"/>
      <c r="AK15" s="4"/>
    </row>
    <row r="16" spans="1:37" ht="40.5">
      <c r="A16" s="6"/>
      <c r="B16" s="8"/>
      <c r="C16" s="9"/>
      <c r="D16" s="9"/>
      <c r="E16" s="15"/>
      <c r="F16" s="15"/>
      <c r="G16" s="15"/>
      <c r="H16" s="15"/>
      <c r="I16" s="15"/>
      <c r="J16" s="15"/>
      <c r="K16" s="109"/>
      <c r="L16" s="9"/>
      <c r="M16" s="17"/>
      <c r="N16" s="15"/>
      <c r="O16" s="15"/>
      <c r="P16" s="15"/>
      <c r="Q16" s="15"/>
      <c r="R16" s="15"/>
      <c r="S16" s="109"/>
      <c r="T16" s="9"/>
      <c r="U16" s="15"/>
      <c r="V16" s="15"/>
      <c r="W16" s="15"/>
      <c r="X16" s="15"/>
      <c r="Y16" s="15"/>
      <c r="Z16" s="17"/>
      <c r="AA16" s="109"/>
      <c r="AB16" s="9"/>
      <c r="AC16" s="15"/>
      <c r="AD16" s="15"/>
      <c r="AE16" s="15"/>
      <c r="AF16" s="15"/>
      <c r="AG16" s="15"/>
      <c r="AH16" s="15"/>
      <c r="AI16" s="109"/>
      <c r="AJ16" s="15"/>
      <c r="AK16" s="4"/>
    </row>
    <row r="17" spans="1:37" ht="40.5">
      <c r="A17" s="6"/>
      <c r="B17" s="8"/>
      <c r="C17" s="9"/>
      <c r="D17" s="9"/>
      <c r="E17" s="15"/>
      <c r="F17" s="15"/>
      <c r="G17" s="15"/>
      <c r="H17" s="15"/>
      <c r="I17" s="15"/>
      <c r="J17" s="15"/>
      <c r="K17" s="109"/>
      <c r="L17" s="9"/>
      <c r="M17" s="17"/>
      <c r="N17" s="15"/>
      <c r="O17" s="15"/>
      <c r="P17" s="15"/>
      <c r="Q17" s="15"/>
      <c r="R17" s="15"/>
      <c r="S17" s="109"/>
      <c r="T17" s="9"/>
      <c r="U17" s="15"/>
      <c r="V17" s="15"/>
      <c r="W17" s="15"/>
      <c r="X17" s="15"/>
      <c r="Y17" s="15"/>
      <c r="Z17" s="17"/>
      <c r="AA17" s="109"/>
      <c r="AB17" s="9"/>
      <c r="AC17" s="15"/>
      <c r="AD17" s="15"/>
      <c r="AE17" s="15"/>
      <c r="AF17" s="15"/>
      <c r="AG17" s="15"/>
      <c r="AH17" s="15"/>
      <c r="AI17" s="109"/>
      <c r="AJ17" s="15"/>
      <c r="AK17" s="4"/>
    </row>
    <row r="18" spans="1:37" ht="40.5">
      <c r="A18" s="6"/>
      <c r="B18" s="8"/>
      <c r="C18" s="9"/>
      <c r="D18" s="9"/>
      <c r="E18" s="15"/>
      <c r="F18" s="15"/>
      <c r="G18" s="15"/>
      <c r="H18" s="15"/>
      <c r="I18" s="15"/>
      <c r="J18" s="15"/>
      <c r="K18" s="109"/>
      <c r="L18" s="9"/>
      <c r="M18" s="17"/>
      <c r="N18" s="15"/>
      <c r="O18" s="15"/>
      <c r="P18" s="15"/>
      <c r="Q18" s="15"/>
      <c r="R18" s="15"/>
      <c r="S18" s="109"/>
      <c r="T18" s="9"/>
      <c r="U18" s="15"/>
      <c r="V18" s="15"/>
      <c r="W18" s="15"/>
      <c r="X18" s="15"/>
      <c r="Y18" s="15"/>
      <c r="Z18" s="17"/>
      <c r="AA18" s="109"/>
      <c r="AB18" s="9"/>
      <c r="AC18" s="15"/>
      <c r="AD18" s="15"/>
      <c r="AE18" s="15"/>
      <c r="AF18" s="15"/>
      <c r="AG18" s="15"/>
      <c r="AH18" s="15"/>
      <c r="AI18" s="109"/>
      <c r="AJ18" s="15"/>
      <c r="AK18" s="4"/>
    </row>
    <row r="19" spans="1:37" ht="40.5">
      <c r="A19" s="6"/>
      <c r="B19" s="8"/>
      <c r="C19" s="9"/>
      <c r="D19" s="9"/>
      <c r="E19" s="15"/>
      <c r="F19" s="15"/>
      <c r="G19" s="15"/>
      <c r="H19" s="15"/>
      <c r="I19" s="15"/>
      <c r="J19" s="15"/>
      <c r="K19" s="109"/>
      <c r="L19" s="9"/>
      <c r="M19" s="17"/>
      <c r="N19" s="15"/>
      <c r="O19" s="15"/>
      <c r="P19" s="15"/>
      <c r="Q19" s="15"/>
      <c r="R19" s="15"/>
      <c r="S19" s="109"/>
      <c r="U19" s="15"/>
      <c r="V19" s="15"/>
      <c r="W19" s="15"/>
      <c r="X19" s="15"/>
      <c r="Y19" s="15"/>
      <c r="Z19" s="17"/>
      <c r="AA19" s="109"/>
      <c r="AB19" s="9"/>
      <c r="AC19" s="15"/>
      <c r="AD19" s="15"/>
      <c r="AE19" s="15"/>
      <c r="AF19" s="15"/>
      <c r="AG19" s="15"/>
      <c r="AH19" s="15"/>
      <c r="AI19" s="109"/>
      <c r="AJ19" s="15"/>
      <c r="AK19" s="4"/>
    </row>
    <row r="20" ht="40.5">
      <c r="A20" s="6"/>
    </row>
    <row r="21" ht="40.5">
      <c r="A21" s="6"/>
    </row>
    <row r="22" ht="40.5">
      <c r="A22" s="6"/>
    </row>
    <row r="23" ht="40.5">
      <c r="A23" s="6"/>
    </row>
    <row r="24" ht="40.5">
      <c r="A24" s="6"/>
    </row>
    <row r="25" ht="40.5">
      <c r="A25" s="6"/>
    </row>
    <row r="26" ht="40.5">
      <c r="A26" s="6"/>
    </row>
    <row r="27" ht="40.5">
      <c r="A27" s="6"/>
    </row>
    <row r="28" ht="40.5">
      <c r="A28" s="6"/>
    </row>
  </sheetData>
  <sheetProtection/>
  <mergeCells count="15">
    <mergeCell ref="AL3:AL4"/>
    <mergeCell ref="B3:B4"/>
    <mergeCell ref="AC3:AH3"/>
    <mergeCell ref="K3:K4"/>
    <mergeCell ref="AK3:AK4"/>
    <mergeCell ref="C3:C4"/>
    <mergeCell ref="S3:S4"/>
    <mergeCell ref="AA3:AA4"/>
    <mergeCell ref="AI3:AI4"/>
    <mergeCell ref="AJ3:AJ4"/>
    <mergeCell ref="B1:AL1"/>
    <mergeCell ref="B2:AL2"/>
    <mergeCell ref="E3:J3"/>
    <mergeCell ref="M3:R3"/>
    <mergeCell ref="U3:Z3"/>
  </mergeCells>
  <conditionalFormatting sqref="L11 S5:S13 L6:L8 K5:K13 L13 K14:L14 S14:T14 M5:R14 E5:J14 U5:AI14 T6:T13">
    <cfRule type="cellIs" priority="1" dxfId="5" operator="between" stopIfTrue="1">
      <formula>100</formula>
      <formula>100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3"/>
  <sheetViews>
    <sheetView showGridLines="0" zoomScaleSheetLayoutView="100" zoomScalePageLayoutView="0" workbookViewId="0" topLeftCell="A1">
      <selection activeCell="K11" sqref="K11:M11"/>
    </sheetView>
  </sheetViews>
  <sheetFormatPr defaultColWidth="6.875" defaultRowHeight="12.75"/>
  <cols>
    <col min="1" max="1" width="5.75390625" style="1" customWidth="1"/>
    <col min="2" max="2" width="9.25390625" style="1" bestFit="1" customWidth="1"/>
    <col min="3" max="3" width="20.75390625" style="1" customWidth="1"/>
    <col min="4" max="6" width="6.75390625" style="1" customWidth="1"/>
    <col min="7" max="7" width="8.625" style="1" bestFit="1" customWidth="1"/>
    <col min="8" max="8" width="6.875" style="1" customWidth="1"/>
    <col min="9" max="9" width="9.25390625" style="1" bestFit="1" customWidth="1"/>
    <col min="10" max="10" width="20.625" style="1" customWidth="1"/>
    <col min="11" max="13" width="6.75390625" style="1" customWidth="1"/>
    <col min="14" max="14" width="8.625" style="1" bestFit="1" customWidth="1"/>
    <col min="15" max="16384" width="6.875" style="1" customWidth="1"/>
  </cols>
  <sheetData>
    <row r="1" spans="1:15" ht="39.75" customHeight="1">
      <c r="A1" s="136" t="e">
        <f>#REF!</f>
        <v>#REF!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39.75" customHeight="1" thickBot="1">
      <c r="A2" s="136" t="s">
        <v>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8" customHeight="1" thickBot="1">
      <c r="A3" s="19"/>
      <c r="B3" s="19"/>
      <c r="C3" s="37" t="s">
        <v>2</v>
      </c>
      <c r="D3" s="134" t="e">
        <f>IF('M Q CARABINE'!#REF!="","-",'M Q CARABINE'!C5)</f>
        <v>#REF!</v>
      </c>
      <c r="E3" s="135"/>
      <c r="F3" s="135"/>
      <c r="G3" s="20" t="e">
        <f>IF('M Q CARABINE'!#REF!="","-",SUM(G5:G9))</f>
        <v>#REF!</v>
      </c>
      <c r="H3" s="19"/>
      <c r="I3" s="19"/>
      <c r="J3" s="38" t="s">
        <v>5</v>
      </c>
      <c r="K3" s="134" t="e">
        <f>IF('M Q CARABINE'!#REF!="","-",'M Q CARABINE'!C9)</f>
        <v>#REF!</v>
      </c>
      <c r="L3" s="135"/>
      <c r="M3" s="135"/>
      <c r="N3" s="20" t="e">
        <f>IF('M Q CARABINE'!#REF!=0,"-",SUM(N5:N9))</f>
        <v>#REF!</v>
      </c>
      <c r="O3" s="19"/>
    </row>
    <row r="4" spans="1:15" ht="18" customHeight="1" thickBot="1">
      <c r="A4" s="19"/>
      <c r="B4" s="39" t="s">
        <v>22</v>
      </c>
      <c r="C4" s="38" t="s">
        <v>3</v>
      </c>
      <c r="D4" s="40" t="s">
        <v>4</v>
      </c>
      <c r="E4" s="41" t="s">
        <v>12</v>
      </c>
      <c r="F4" s="42" t="s">
        <v>13</v>
      </c>
      <c r="G4" s="38" t="s">
        <v>14</v>
      </c>
      <c r="H4" s="19"/>
      <c r="I4" s="39" t="s">
        <v>22</v>
      </c>
      <c r="J4" s="38" t="s">
        <v>3</v>
      </c>
      <c r="K4" s="40" t="s">
        <v>4</v>
      </c>
      <c r="L4" s="41" t="s">
        <v>12</v>
      </c>
      <c r="M4" s="42" t="s">
        <v>13</v>
      </c>
      <c r="N4" s="38" t="s">
        <v>14</v>
      </c>
      <c r="O4" s="19"/>
    </row>
    <row r="5" spans="1:15" ht="18" customHeight="1">
      <c r="A5" s="19"/>
      <c r="B5" s="43">
        <v>1</v>
      </c>
      <c r="C5" s="21" t="e">
        <f>IF('M Q CARABINE'!#REF!="","-",IF(G5='M Q CARABINE'!K5,'M Q CARABINE'!D5,IF(G5='M Q CARABINE'!S5,'M Q CARABINE'!L5,IF(G5='M Q CARABINE'!AA5,'M Q CARABINE'!T5,IF(G5='M Q CARABINE'!AI5,'M Q CARABINE'!AB5,+'M Q CARABINE'!#REF!)))))</f>
        <v>#REF!</v>
      </c>
      <c r="D5" s="22" t="e">
        <f>IF('M Q CARABINE'!#REF!="","-",IF(G5='M Q CARABINE'!K5,'M Q CARABINE'!E5,IF(G5='M Q CARABINE'!S5,'M Q CARABINE'!M5,IF(G5='M Q CARABINE'!AA5,'M Q CARABINE'!U5,IF(G5='M Q CARABINE'!AI5,'M Q CARABINE'!AC5,+'M Q CARABINE'!#REF!)))))</f>
        <v>#REF!</v>
      </c>
      <c r="E5" s="23" t="e">
        <f>IF('M Q CARABINE'!#REF!="","-",IF(G5='M Q CARABINE'!K5,'M Q CARABINE'!F5,IF(G5='M Q CARABINE'!S5,'M Q CARABINE'!N5,IF(G5='M Q CARABINE'!AA5,'M Q CARABINE'!Y5,IF(G5='M Q CARABINE'!AI5,'M Q CARABINE'!AG5,+'M Q CARABINE'!#REF!)))))</f>
        <v>#REF!</v>
      </c>
      <c r="F5" s="24" t="e">
        <f>IF('M Q CARABINE'!#REF!="","-",IF(G5='M Q CARABINE'!K5,'M Q CARABINE'!J5,IF(G5='M Q CARABINE'!S5,'M Q CARABINE'!R5,IF(G5='M Q CARABINE'!AA5,'M Q CARABINE'!Z5,IF(G5='M Q CARABINE'!AI5,'M Q CARABINE'!AH5,+'M Q CARABINE'!#REF!)))))</f>
        <v>#REF!</v>
      </c>
      <c r="G5" s="25" t="e">
        <f>IF('M Q CARABINE'!#REF!="","-",LARGE('M Q CARABINE'!K5:AI5,1))</f>
        <v>#REF!</v>
      </c>
      <c r="H5" s="19"/>
      <c r="I5" s="43">
        <v>2</v>
      </c>
      <c r="J5" s="21" t="e">
        <f>IF('M Q CARABINE'!#REF!=0,"-",IF(N5='M Q CARABINE'!K9,'M Q CARABINE'!D9,IF(N5='M Q CARABINE'!S9,'M Q CARABINE'!L9,IF(N5='M Q CARABINE'!AA9,'M Q CARABINE'!T9,IF(N5='M Q CARABINE'!AI9,'M Q CARABINE'!AB9,+'M Q CARABINE'!#REF!)))))</f>
        <v>#REF!</v>
      </c>
      <c r="K5" s="22" t="e">
        <f>IF('M Q CARABINE'!#REF!=0,"-",IF(N5='M Q CARABINE'!K9,'M Q CARABINE'!E9,IF(N5='M Q CARABINE'!S9,'M Q CARABINE'!M9,IF(N5='M Q CARABINE'!AA9,'M Q CARABINE'!U9,IF(N5='M Q CARABINE'!AI9,'M Q CARABINE'!AC9,+'M Q CARABINE'!#REF!)))))</f>
        <v>#REF!</v>
      </c>
      <c r="L5" s="23" t="e">
        <f>IF('M Q CARABINE'!#REF!=0,"-",IF(N5='M Q CARABINE'!K9,'M Q CARABINE'!F9,IF(N5='M Q CARABINE'!S9,'M Q CARABINE'!N9,IF(N5='M Q CARABINE'!AA9,'M Q CARABINE'!Y9,IF(N5='M Q CARABINE'!AI9,'M Q CARABINE'!AG9,+'M Q CARABINE'!#REF!)))))</f>
        <v>#REF!</v>
      </c>
      <c r="M5" s="24" t="e">
        <f>IF('M Q CARABINE'!#REF!=0,"-",IF(N5='M Q CARABINE'!K9,'M Q CARABINE'!J9,IF(N5='M Q CARABINE'!S9,'M Q CARABINE'!R9,IF(N5='M Q CARABINE'!AA9,'M Q CARABINE'!Z9,IF(N5='M Q CARABINE'!AI9,'M Q CARABINE'!AH9,+'M Q CARABINE'!#REF!)))))</f>
        <v>#REF!</v>
      </c>
      <c r="N5" s="25" t="e">
        <f>IF('M Q CARABINE'!#REF!=0,"-",LARGE('M Q CARABINE'!K9:AI9,1))</f>
        <v>#REF!</v>
      </c>
      <c r="O5" s="19"/>
    </row>
    <row r="6" spans="1:15" ht="18" customHeight="1">
      <c r="A6" s="19"/>
      <c r="B6" s="44">
        <v>3</v>
      </c>
      <c r="C6" s="26" t="e">
        <f>IF('M Q CARABINE'!#REF!="","-",IF(G6='M Q CARABINE'!K5,'M Q CARABINE'!D5,IF(G6='M Q CARABINE'!S5,'M Q CARABINE'!L5,IF(G6='M Q CARABINE'!AA5,'M Q CARABINE'!T5,IF(G6='M Q CARABINE'!AI5,'M Q CARABINE'!AB5,+'M Q CARABINE'!#REF!)))))</f>
        <v>#REF!</v>
      </c>
      <c r="D6" s="27" t="e">
        <f>IF('M Q CARABINE'!#REF!="","-",IF(G6='M Q CARABINE'!K5,'M Q CARABINE'!E5,IF(G6='M Q CARABINE'!S5,'M Q CARABINE'!M5,IF(G6='M Q CARABINE'!AA5,'M Q CARABINE'!U5,IF(G6='M Q CARABINE'!AI5,'M Q CARABINE'!AC5,+'M Q CARABINE'!#REF!)))))</f>
        <v>#REF!</v>
      </c>
      <c r="E6" s="28" t="e">
        <f>IF('M Q CARABINE'!#REF!="","-",IF(G6='M Q CARABINE'!K5,'M Q CARABINE'!F5,IF(G6='M Q CARABINE'!S5,'M Q CARABINE'!N5,IF(G6='M Q CARABINE'!AA5,'M Q CARABINE'!Y5,IF(G6='M Q CARABINE'!AI5,'M Q CARABINE'!AG5,+'M Q CARABINE'!#REF!)))))</f>
        <v>#REF!</v>
      </c>
      <c r="F6" s="29" t="e">
        <f>IF('M Q CARABINE'!#REF!="","-",IF(G6='M Q CARABINE'!K5,'M Q CARABINE'!J5,IF(G6='M Q CARABINE'!S5,'M Q CARABINE'!R5,IF(G6='M Q CARABINE'!AA5,'M Q CARABINE'!Z5,IF(G6='M Q CARABINE'!AI5,'M Q CARABINE'!AH5,+'M Q CARABINE'!#REF!)))))</f>
        <v>#REF!</v>
      </c>
      <c r="G6" s="30" t="e">
        <f>IF('M Q CARABINE'!#REF!="","-",LARGE('M Q CARABINE'!K5:AI5,2))</f>
        <v>#REF!</v>
      </c>
      <c r="H6" s="19"/>
      <c r="I6" s="44">
        <v>4</v>
      </c>
      <c r="J6" s="26" t="e">
        <f>IF('M Q CARABINE'!#REF!=0,"-",IF(N6='M Q CARABINE'!K9,'M Q CARABINE'!D9,IF(N6='M Q CARABINE'!S9,'M Q CARABINE'!L9,IF(N6='M Q CARABINE'!AA9,'M Q CARABINE'!T9,IF(N6='M Q CARABINE'!AI9,'M Q CARABINE'!AB9,+'M Q CARABINE'!#REF!)))))</f>
        <v>#REF!</v>
      </c>
      <c r="K6" s="27" t="e">
        <f>IF('M Q CARABINE'!#REF!=0,"-",IF(N6='M Q CARABINE'!K9,'M Q CARABINE'!E9,IF(N6='M Q CARABINE'!S9,'M Q CARABINE'!M9,IF(N6='M Q CARABINE'!AA9,'M Q CARABINE'!U9,IF(N6='M Q CARABINE'!AI9,'M Q CARABINE'!AC9,+'M Q CARABINE'!#REF!)))))</f>
        <v>#REF!</v>
      </c>
      <c r="L6" s="28" t="e">
        <f>IF('M Q CARABINE'!#REF!=0,"-",IF(N6='M Q CARABINE'!K9,'M Q CARABINE'!F9,IF(N6='M Q CARABINE'!S9,'M Q CARABINE'!N9,IF(N6='M Q CARABINE'!AA9,'M Q CARABINE'!Y9,IF(N6='M Q CARABINE'!AI9,'M Q CARABINE'!AG9,+'M Q CARABINE'!#REF!)))))</f>
        <v>#REF!</v>
      </c>
      <c r="M6" s="29" t="e">
        <f>IF('M Q CARABINE'!#REF!=0,"-",IF(N6='M Q CARABINE'!K9,'M Q CARABINE'!J9,IF(N6='M Q CARABINE'!S9,'M Q CARABINE'!R9,IF(N6='M Q CARABINE'!AA9,'M Q CARABINE'!Z9,IF(N6='M Q CARABINE'!AI9,'M Q CARABINE'!AH9,+'M Q CARABINE'!#REF!)))))</f>
        <v>#REF!</v>
      </c>
      <c r="N6" s="30" t="e">
        <f>IF('M Q CARABINE'!#REF!=0,"-",LARGE('M Q CARABINE'!K9:AI9,2))</f>
        <v>#REF!</v>
      </c>
      <c r="O6" s="19"/>
    </row>
    <row r="7" spans="1:15" ht="18" customHeight="1">
      <c r="A7" s="19"/>
      <c r="B7" s="44">
        <v>5</v>
      </c>
      <c r="C7" s="26" t="e">
        <f>IF('M Q CARABINE'!#REF!="","-",IF(G7='M Q CARABINE'!K5,'M Q CARABINE'!D5,IF(G7='M Q CARABINE'!S5,'M Q CARABINE'!L5,IF(G7='M Q CARABINE'!AA5,'M Q CARABINE'!T5,IF(G7='M Q CARABINE'!AI5,'M Q CARABINE'!AB5,+'M Q CARABINE'!#REF!)))))</f>
        <v>#REF!</v>
      </c>
      <c r="D7" s="27" t="e">
        <f>IF('M Q CARABINE'!#REF!="","-",IF(G7='M Q CARABINE'!K5,'M Q CARABINE'!E5,IF(G7='M Q CARABINE'!S5,'M Q CARABINE'!M5,IF(G7='M Q CARABINE'!AA5,'M Q CARABINE'!U5,IF(G7='M Q CARABINE'!AI5,'M Q CARABINE'!AC5,+'M Q CARABINE'!#REF!)))))</f>
        <v>#REF!</v>
      </c>
      <c r="E7" s="28" t="e">
        <f>IF('M Q CARABINE'!#REF!="","-",IF(G7='M Q CARABINE'!K5,'M Q CARABINE'!F5,IF(G7='M Q CARABINE'!S5,'M Q CARABINE'!N5,IF(G7='M Q CARABINE'!AA5,'M Q CARABINE'!Y5,IF(G7='M Q CARABINE'!AI5,'M Q CARABINE'!AG5,+'M Q CARABINE'!#REF!)))))</f>
        <v>#REF!</v>
      </c>
      <c r="F7" s="29" t="e">
        <f>IF('M Q CARABINE'!#REF!="","-",IF(G7='M Q CARABINE'!K5,'M Q CARABINE'!J5,IF(G7='M Q CARABINE'!S5,'M Q CARABINE'!R5,IF(G7='M Q CARABINE'!AA5,'M Q CARABINE'!Z5,IF(G7='M Q CARABINE'!AI5,'M Q CARABINE'!AH5,+'M Q CARABINE'!#REF!)))))</f>
        <v>#REF!</v>
      </c>
      <c r="G7" s="30" t="e">
        <f>IF('M Q CARABINE'!#REF!="","-",LARGE('M Q CARABINE'!K5:AI5,3))</f>
        <v>#REF!</v>
      </c>
      <c r="H7" s="19"/>
      <c r="I7" s="44">
        <v>6</v>
      </c>
      <c r="J7" s="26" t="e">
        <f>IF('M Q CARABINE'!#REF!=0,"-",IF(N7='M Q CARABINE'!K9,'M Q CARABINE'!D9,IF(N7='M Q CARABINE'!S9,'M Q CARABINE'!L9,IF(N7='M Q CARABINE'!AA9,'M Q CARABINE'!T9,IF(N7='M Q CARABINE'!AI9,'M Q CARABINE'!AB9,+'M Q CARABINE'!#REF!)))))</f>
        <v>#REF!</v>
      </c>
      <c r="K7" s="27" t="e">
        <f>IF('M Q CARABINE'!#REF!=0,"-",IF(N7='M Q CARABINE'!K9,'M Q CARABINE'!E9,IF(N7='M Q CARABINE'!S9,'M Q CARABINE'!M9,IF(N7='M Q CARABINE'!AA9,'M Q CARABINE'!U9,IF(N7='M Q CARABINE'!AI9,'M Q CARABINE'!AC9,+'M Q CARABINE'!#REF!)))))</f>
        <v>#REF!</v>
      </c>
      <c r="L7" s="28" t="e">
        <f>IF('M Q CARABINE'!#REF!=0,"-",IF(N7='M Q CARABINE'!K9,'M Q CARABINE'!F9,IF(N7='M Q CARABINE'!S9,'M Q CARABINE'!N9,IF(N7='M Q CARABINE'!AA9,'M Q CARABINE'!Y9,IF(N7='M Q CARABINE'!AI9,'M Q CARABINE'!AG9,+'M Q CARABINE'!#REF!)))))</f>
        <v>#REF!</v>
      </c>
      <c r="M7" s="29" t="e">
        <f>IF('M Q CARABINE'!#REF!=0,"-",IF(N7='M Q CARABINE'!K9,'M Q CARABINE'!J9,IF(N7='M Q CARABINE'!S9,'M Q CARABINE'!R9,IF(N7='M Q CARABINE'!AA9,'M Q CARABINE'!Z9,IF(N7='M Q CARABINE'!AI9,'M Q CARABINE'!AH9,+'M Q CARABINE'!#REF!)))))</f>
        <v>#REF!</v>
      </c>
      <c r="N7" s="30" t="e">
        <f>IF('M Q CARABINE'!#REF!=0,"-",LARGE('M Q CARABINE'!K9:AI9,3))</f>
        <v>#REF!</v>
      </c>
      <c r="O7" s="19"/>
    </row>
    <row r="8" spans="1:15" ht="18" customHeight="1">
      <c r="A8" s="19"/>
      <c r="B8" s="44">
        <v>7</v>
      </c>
      <c r="C8" s="26" t="e">
        <f>IF('M Q CARABINE'!#REF!="","-",IF(G8='M Q CARABINE'!K5,'M Q CARABINE'!D5,IF(G8='M Q CARABINE'!S5,'M Q CARABINE'!L5,IF(G8='M Q CARABINE'!AA5,'M Q CARABINE'!T5,IF(G8='M Q CARABINE'!AI5,'M Q CARABINE'!AB5,+'M Q CARABINE'!#REF!)))))</f>
        <v>#REF!</v>
      </c>
      <c r="D8" s="27" t="e">
        <f>IF('M Q CARABINE'!#REF!="","-",IF(G8='M Q CARABINE'!K5,'M Q CARABINE'!E5,IF(G8='M Q CARABINE'!S5,'M Q CARABINE'!M5,IF(G8='M Q CARABINE'!AA5,'M Q CARABINE'!U5,IF(G8='M Q CARABINE'!AI5,'M Q CARABINE'!AC5,+'M Q CARABINE'!#REF!)))))</f>
        <v>#REF!</v>
      </c>
      <c r="E8" s="28" t="e">
        <f>IF('M Q CARABINE'!#REF!="","-",IF(G8='M Q CARABINE'!K5,'M Q CARABINE'!F5,IF(G8='M Q CARABINE'!S5,'M Q CARABINE'!N5,IF(G8='M Q CARABINE'!AA5,'M Q CARABINE'!Y5,IF(G8='M Q CARABINE'!AI5,'M Q CARABINE'!AG5,+'M Q CARABINE'!#REF!)))))</f>
        <v>#REF!</v>
      </c>
      <c r="F8" s="29" t="e">
        <f>IF('M Q CARABINE'!#REF!="","-",IF(G8='M Q CARABINE'!K5,'M Q CARABINE'!J5,IF(G8='M Q CARABINE'!S5,'M Q CARABINE'!R5,IF(G8='M Q CARABINE'!AA5,'M Q CARABINE'!Z5,IF(G8='M Q CARABINE'!AI5,'M Q CARABINE'!AH5,+'M Q CARABINE'!#REF!)))))</f>
        <v>#REF!</v>
      </c>
      <c r="G8" s="30" t="e">
        <f>IF('M Q CARABINE'!#REF!="","-",LARGE('M Q CARABINE'!K5:AI5,4))</f>
        <v>#REF!</v>
      </c>
      <c r="H8" s="19"/>
      <c r="I8" s="44">
        <v>8</v>
      </c>
      <c r="J8" s="26" t="e">
        <f>IF('M Q CARABINE'!#REF!=0,"-",IF(N8='M Q CARABINE'!K9,'M Q CARABINE'!D9,IF(N8='M Q CARABINE'!S9,'M Q CARABINE'!L9,IF(N8='M Q CARABINE'!AA9,'M Q CARABINE'!T9,IF(N8='M Q CARABINE'!AI9,'M Q CARABINE'!AB9,+'M Q CARABINE'!#REF!)))))</f>
        <v>#REF!</v>
      </c>
      <c r="K8" s="27" t="e">
        <f>IF('M Q CARABINE'!#REF!=0,"-",IF(N8='M Q CARABINE'!K9,'M Q CARABINE'!E9,IF(N8='M Q CARABINE'!S9,'M Q CARABINE'!M9,IF(N8='M Q CARABINE'!AA9,'M Q CARABINE'!U9,IF(N8='M Q CARABINE'!AI9,'M Q CARABINE'!AC9,+'M Q CARABINE'!#REF!)))))</f>
        <v>#REF!</v>
      </c>
      <c r="L8" s="28" t="e">
        <f>IF('M Q CARABINE'!#REF!=0,"-",IF(N8='M Q CARABINE'!K9,'M Q CARABINE'!F9,IF(N8='M Q CARABINE'!S9,'M Q CARABINE'!N9,IF(N8='M Q CARABINE'!AA9,'M Q CARABINE'!Y9,IF(N8='M Q CARABINE'!AI9,'M Q CARABINE'!AG9,+'M Q CARABINE'!#REF!)))))</f>
        <v>#REF!</v>
      </c>
      <c r="M8" s="29" t="e">
        <f>IF('M Q CARABINE'!#REF!=0,"-",IF(N8='M Q CARABINE'!K9,'M Q CARABINE'!J9,IF(N8='M Q CARABINE'!S9,'M Q CARABINE'!R9,IF(N8='M Q CARABINE'!AA9,'M Q CARABINE'!Z9,IF(N8='M Q CARABINE'!AI9,'M Q CARABINE'!AH9,+'M Q CARABINE'!#REF!)))))</f>
        <v>#REF!</v>
      </c>
      <c r="N8" s="30" t="e">
        <f>IF('M Q CARABINE'!#REF!=0,"-",LARGE('M Q CARABINE'!K9:AI9,4))</f>
        <v>#REF!</v>
      </c>
      <c r="O8" s="19"/>
    </row>
    <row r="9" spans="1:15" ht="18" customHeight="1" thickBot="1">
      <c r="A9" s="19"/>
      <c r="B9" s="45">
        <v>9</v>
      </c>
      <c r="C9" s="31" t="e">
        <f>IF('M Q CARABINE'!#REF!="","-",IF(G9='M Q CARABINE'!K5,'M Q CARABINE'!D5,IF(G9='M Q CARABINE'!S5,'M Q CARABINE'!L5,IF(G9='M Q CARABINE'!AA5,'M Q CARABINE'!T5,IF(G9='M Q CARABINE'!AI5,'M Q CARABINE'!AB5,+'M Q CARABINE'!#REF!)))))</f>
        <v>#REF!</v>
      </c>
      <c r="D9" s="32" t="e">
        <f>IF('M Q CARABINE'!#REF!="","-",IF(G9='M Q CARABINE'!K5,'M Q CARABINE'!E5,IF(G9='M Q CARABINE'!S5,'M Q CARABINE'!M5,IF(G9='M Q CARABINE'!AA5,'M Q CARABINE'!U5,IF(G9='M Q CARABINE'!AI5,'M Q CARABINE'!AC5,+'M Q CARABINE'!#REF!)))))</f>
        <v>#REF!</v>
      </c>
      <c r="E9" s="33" t="e">
        <f>IF('M Q CARABINE'!#REF!="","-",IF(G9='M Q CARABINE'!K5,'M Q CARABINE'!F5,IF(G9='M Q CARABINE'!S5,'M Q CARABINE'!N5,IF(G9='M Q CARABINE'!AA5,'M Q CARABINE'!Y5,IF(G9='M Q CARABINE'!AI5,'M Q CARABINE'!AG5,+'M Q CARABINE'!#REF!)))))</f>
        <v>#REF!</v>
      </c>
      <c r="F9" s="34" t="e">
        <f>IF('M Q CARABINE'!#REF!="","-",IF(G9='M Q CARABINE'!K5,'M Q CARABINE'!J5,IF(G9='M Q CARABINE'!S5,'M Q CARABINE'!R5,IF(G9='M Q CARABINE'!AA5,'M Q CARABINE'!Z5,IF(G9='M Q CARABINE'!AI5,'M Q CARABINE'!AH5,+'M Q CARABINE'!#REF!)))))</f>
        <v>#REF!</v>
      </c>
      <c r="G9" s="35" t="e">
        <f>IF('M Q CARABINE'!#REF!="","-",LARGE('M Q CARABINE'!K5:AI5,5))</f>
        <v>#REF!</v>
      </c>
      <c r="H9" s="19"/>
      <c r="I9" s="45">
        <v>10</v>
      </c>
      <c r="J9" s="31" t="e">
        <f>IF('M Q CARABINE'!#REF!=0,"-",IF(N9='M Q CARABINE'!K9,'M Q CARABINE'!D9,IF(N9='M Q CARABINE'!S9,'M Q CARABINE'!L9,IF(N9='M Q CARABINE'!AA9,'M Q CARABINE'!T9,IF(N9='M Q CARABINE'!AI9,'M Q CARABINE'!AB9,+'M Q CARABINE'!#REF!)))))</f>
        <v>#REF!</v>
      </c>
      <c r="K9" s="32" t="e">
        <f>IF('M Q CARABINE'!#REF!=0,"-",IF(N9='M Q CARABINE'!K9,'M Q CARABINE'!E9,IF(N9='M Q CARABINE'!S9,'M Q CARABINE'!M9,IF(N9='M Q CARABINE'!AA9,'M Q CARABINE'!U9,IF(N9='M Q CARABINE'!AI9,'M Q CARABINE'!AC9,+'M Q CARABINE'!#REF!)))))</f>
        <v>#REF!</v>
      </c>
      <c r="L9" s="33" t="e">
        <f>IF('M Q CARABINE'!#REF!=0,"-",IF(N9='M Q CARABINE'!K9,'M Q CARABINE'!F9,IF(N9='M Q CARABINE'!S9,'M Q CARABINE'!N9,IF(N9='M Q CARABINE'!AA9,'M Q CARABINE'!Y9,IF(N9='M Q CARABINE'!AI9,'M Q CARABINE'!AG9,+'M Q CARABINE'!#REF!)))))</f>
        <v>#REF!</v>
      </c>
      <c r="M9" s="34" t="e">
        <f>IF('M Q CARABINE'!#REF!=0,"-",IF(N9='M Q CARABINE'!K9,'M Q CARABINE'!J9,IF(N9='M Q CARABINE'!S9,'M Q CARABINE'!R9,IF(N9='M Q CARABINE'!AA9,'M Q CARABINE'!Z9,IF(N9='M Q CARABINE'!AI9,'M Q CARABINE'!AH9,+'M Q CARABINE'!#REF!)))))</f>
        <v>#REF!</v>
      </c>
      <c r="N9" s="35" t="e">
        <f>IF('M Q CARABINE'!#REF!=0,"-",LARGE('M Q CARABINE'!K9:AI9,5))</f>
        <v>#REF!</v>
      </c>
      <c r="O9" s="19"/>
    </row>
    <row r="10" spans="1:15" ht="18" customHeight="1" thickBot="1">
      <c r="A10" s="19"/>
      <c r="B10" s="19"/>
      <c r="C10" s="36"/>
      <c r="D10" s="19"/>
      <c r="E10" s="19"/>
      <c r="F10" s="19"/>
      <c r="G10" s="36"/>
      <c r="H10" s="19"/>
      <c r="I10" s="19"/>
      <c r="J10" s="36"/>
      <c r="K10" s="19"/>
      <c r="L10" s="19"/>
      <c r="M10" s="19"/>
      <c r="N10" s="36"/>
      <c r="O10" s="19"/>
    </row>
    <row r="11" spans="1:15" ht="18" customHeight="1" thickBot="1">
      <c r="A11" s="19"/>
      <c r="B11" s="19"/>
      <c r="C11" s="38" t="s">
        <v>15</v>
      </c>
      <c r="D11" s="134" t="e">
        <f>IF('M Q CARABINE'!#REF!="","-",'M Q CARABINE'!C6)</f>
        <v>#REF!</v>
      </c>
      <c r="E11" s="135"/>
      <c r="F11" s="135"/>
      <c r="G11" s="20" t="e">
        <f>IF('M Q CARABINE'!#REF!=0,"-",SUM(G13:G17))</f>
        <v>#REF!</v>
      </c>
      <c r="H11" s="19"/>
      <c r="I11" s="19"/>
      <c r="J11" s="38" t="s">
        <v>8</v>
      </c>
      <c r="K11" s="134" t="e">
        <f>IF('M Q CARABINE'!#REF!="","-",'M Q CARABINE'!C10)</f>
        <v>#REF!</v>
      </c>
      <c r="L11" s="135"/>
      <c r="M11" s="135"/>
      <c r="N11" s="20" t="e">
        <f>IF('M Q CARABINE'!#REF!=0,"-",SUM(N13:N17))</f>
        <v>#REF!</v>
      </c>
      <c r="O11" s="19"/>
    </row>
    <row r="12" spans="1:15" ht="18" customHeight="1" thickBot="1">
      <c r="A12" s="19"/>
      <c r="B12" s="39" t="s">
        <v>22</v>
      </c>
      <c r="C12" s="38" t="s">
        <v>3</v>
      </c>
      <c r="D12" s="40" t="s">
        <v>4</v>
      </c>
      <c r="E12" s="41" t="s">
        <v>12</v>
      </c>
      <c r="F12" s="42" t="s">
        <v>13</v>
      </c>
      <c r="G12" s="38" t="s">
        <v>14</v>
      </c>
      <c r="H12" s="19"/>
      <c r="I12" s="39" t="s">
        <v>22</v>
      </c>
      <c r="J12" s="38" t="s">
        <v>3</v>
      </c>
      <c r="K12" s="40" t="s">
        <v>4</v>
      </c>
      <c r="L12" s="41" t="s">
        <v>12</v>
      </c>
      <c r="M12" s="42" t="s">
        <v>13</v>
      </c>
      <c r="N12" s="38" t="s">
        <v>14</v>
      </c>
      <c r="O12" s="19"/>
    </row>
    <row r="13" spans="1:15" ht="18" customHeight="1">
      <c r="A13" s="19"/>
      <c r="B13" s="43">
        <v>32</v>
      </c>
      <c r="C13" s="21" t="e">
        <f>IF('M Q CARABINE'!#REF!=0,"-",IF(G13='M Q CARABINE'!K6,'M Q CARABINE'!D6,IF(G13='M Q CARABINE'!S6,'M Q CARABINE'!L6,IF(G13='M Q CARABINE'!AA6,'M Q CARABINE'!T6,IF(G13='M Q CARABINE'!AI6,'M Q CARABINE'!AB6,+'M Q CARABINE'!#REF!)))))</f>
        <v>#REF!</v>
      </c>
      <c r="D13" s="22" t="e">
        <f>IF('M Q CARABINE'!#REF!=0,"-",IF(G13='M Q CARABINE'!K6,'M Q CARABINE'!E6,IF(G13='M Q CARABINE'!S6,'M Q CARABINE'!M6,IF(G13='M Q CARABINE'!AA6,'M Q CARABINE'!U6,IF(G13='M Q CARABINE'!AI6,'M Q CARABINE'!AC6,+'M Q CARABINE'!#REF!)))))</f>
        <v>#REF!</v>
      </c>
      <c r="E13" s="23" t="e">
        <f>IF('M Q CARABINE'!#REF!=0,"-",IF(G13='M Q CARABINE'!K6,'M Q CARABINE'!F6,IF(G13='M Q CARABINE'!S6,'M Q CARABINE'!N6,IF(G13='M Q CARABINE'!AA6,'M Q CARABINE'!Y6,IF(G13='M Q CARABINE'!AI6,'M Q CARABINE'!AG6,+'M Q CARABINE'!#REF!)))))</f>
        <v>#REF!</v>
      </c>
      <c r="F13" s="24" t="e">
        <f>IF('M Q CARABINE'!#REF!=0,"-",IF(G13='M Q CARABINE'!K6,'M Q CARABINE'!J6,IF(G13='M Q CARABINE'!S6,'M Q CARABINE'!R6,IF(G13='M Q CARABINE'!AA6,'M Q CARABINE'!Z6,IF(G13='M Q CARABINE'!AI6,'M Q CARABINE'!AH6,+'M Q CARABINE'!#REF!)))))</f>
        <v>#REF!</v>
      </c>
      <c r="G13" s="25" t="e">
        <f>IF('M Q CARABINE'!#REF!=0,"-",LARGE('M Q CARABINE'!K6:AI6,1))</f>
        <v>#REF!</v>
      </c>
      <c r="H13" s="19"/>
      <c r="I13" s="43">
        <v>31</v>
      </c>
      <c r="J13" s="21" t="e">
        <f>IF('M Q CARABINE'!#REF!=0,"-",IF(N13='M Q CARABINE'!K10,'M Q CARABINE'!D10,IF(N13='M Q CARABINE'!S10,'M Q CARABINE'!L10,IF(N13='M Q CARABINE'!AA10,'M Q CARABINE'!T10,IF(N13='M Q CARABINE'!AI10,'M Q CARABINE'!AB10,+'M Q CARABINE'!#REF!)))))</f>
        <v>#REF!</v>
      </c>
      <c r="K13" s="22" t="e">
        <f>IF('M Q CARABINE'!#REF!=0,"-",IF(N13='M Q CARABINE'!K10,'M Q CARABINE'!E10,IF(N13='M Q CARABINE'!S10,'M Q CARABINE'!M10,IF(N13='M Q CARABINE'!AA10,'M Q CARABINE'!U10,IF(N13='M Q CARABINE'!AI10,'M Q CARABINE'!AC10,+'M Q CARABINE'!#REF!)))))</f>
        <v>#REF!</v>
      </c>
      <c r="L13" s="23" t="e">
        <f>IF('M Q CARABINE'!#REF!=0,"-",IF(N13='M Q CARABINE'!K10,'M Q CARABINE'!F10,IF(N13='M Q CARABINE'!S10,'M Q CARABINE'!N10,IF(N13='M Q CARABINE'!AA10,'M Q CARABINE'!Y10,IF(N13='M Q CARABINE'!AI10,'M Q CARABINE'!AG10,+'M Q CARABINE'!#REF!)))))</f>
        <v>#REF!</v>
      </c>
      <c r="M13" s="24" t="e">
        <f>IF('M Q CARABINE'!#REF!=0,"-",IF(N13='M Q CARABINE'!K10,'M Q CARABINE'!J10,IF(N13='M Q CARABINE'!S10,'M Q CARABINE'!R10,IF(N13='M Q CARABINE'!AA10,'M Q CARABINE'!Z10,IF(N13='M Q CARABINE'!AI10,'M Q CARABINE'!AH10,+'M Q CARABINE'!#REF!)))))</f>
        <v>#REF!</v>
      </c>
      <c r="N13" s="25" t="e">
        <f>IF('M Q CARABINE'!#REF!=0,"-",LARGE('M Q CARABINE'!K10:AI10,1))</f>
        <v>#REF!</v>
      </c>
      <c r="O13" s="19"/>
    </row>
    <row r="14" spans="1:15" ht="18" customHeight="1">
      <c r="A14" s="19"/>
      <c r="B14" s="44">
        <v>34</v>
      </c>
      <c r="C14" s="26" t="e">
        <f>IF('M Q CARABINE'!#REF!=0,"-",IF(G14='M Q CARABINE'!K6,'M Q CARABINE'!D6,IF(G14='M Q CARABINE'!S6,'M Q CARABINE'!L6,IF(G14='M Q CARABINE'!AA6,'M Q CARABINE'!T6,IF(G14='M Q CARABINE'!AI6,'M Q CARABINE'!AB6,+'M Q CARABINE'!#REF!)))))</f>
        <v>#REF!</v>
      </c>
      <c r="D14" s="27" t="e">
        <f>IF('M Q CARABINE'!#REF!=0,"-",IF(G14='M Q CARABINE'!K6,'M Q CARABINE'!E6,IF(G14='M Q CARABINE'!S6,'M Q CARABINE'!M6,IF(G14='M Q CARABINE'!AA6,'M Q CARABINE'!U6,IF(G14='M Q CARABINE'!AI6,'M Q CARABINE'!AC6,+'M Q CARABINE'!#REF!)))))</f>
        <v>#REF!</v>
      </c>
      <c r="E14" s="28" t="e">
        <f>IF('M Q CARABINE'!#REF!=0,"-",IF(G14='M Q CARABINE'!K6,'M Q CARABINE'!F6,IF(G14='M Q CARABINE'!S6,'M Q CARABINE'!N6,IF(G14='M Q CARABINE'!AA6,'M Q CARABINE'!Y6,IF(G14='M Q CARABINE'!AI6,'M Q CARABINE'!AG6,+'M Q CARABINE'!#REF!)))))</f>
        <v>#REF!</v>
      </c>
      <c r="F14" s="29" t="e">
        <f>IF('M Q CARABINE'!#REF!=0,"-",IF(G14='M Q CARABINE'!K6,'M Q CARABINE'!J6,IF(G14='M Q CARABINE'!S6,'M Q CARABINE'!R6,IF(G14='M Q CARABINE'!AA6,'M Q CARABINE'!Z6,IF(G14='M Q CARABINE'!AI6,'M Q CARABINE'!AH6,+'M Q CARABINE'!#REF!)))))</f>
        <v>#REF!</v>
      </c>
      <c r="G14" s="30" t="e">
        <f>IF('M Q CARABINE'!#REF!=0,"-",LARGE('M Q CARABINE'!K6:AI6,2))</f>
        <v>#REF!</v>
      </c>
      <c r="H14" s="19"/>
      <c r="I14" s="44">
        <v>33</v>
      </c>
      <c r="J14" s="26" t="e">
        <f>IF('M Q CARABINE'!#REF!=0,"-",IF(N14='M Q CARABINE'!K10,'M Q CARABINE'!D10,IF(N14='M Q CARABINE'!S10,'M Q CARABINE'!L10,IF(N14='M Q CARABINE'!AA10,'M Q CARABINE'!T10,IF(N14='M Q CARABINE'!AI10,'M Q CARABINE'!AB10,+'M Q CARABINE'!#REF!)))))</f>
        <v>#REF!</v>
      </c>
      <c r="K14" s="27" t="e">
        <f>IF('M Q CARABINE'!#REF!=0,"-",IF(N14='M Q CARABINE'!K10,'M Q CARABINE'!E10,IF(N14='M Q CARABINE'!S10,'M Q CARABINE'!M10,IF(N14='M Q CARABINE'!AA10,'M Q CARABINE'!U10,IF(N14='M Q CARABINE'!AI10,'M Q CARABINE'!AC10,+'M Q CARABINE'!#REF!)))))</f>
        <v>#REF!</v>
      </c>
      <c r="L14" s="28" t="e">
        <f>IF('M Q CARABINE'!#REF!=0,"-",IF(N14='M Q CARABINE'!K10,'M Q CARABINE'!F10,IF(N14='M Q CARABINE'!S10,'M Q CARABINE'!N10,IF(N14='M Q CARABINE'!AA10,'M Q CARABINE'!Y10,IF(N14='M Q CARABINE'!AI10,'M Q CARABINE'!AG10,+'M Q CARABINE'!#REF!)))))</f>
        <v>#REF!</v>
      </c>
      <c r="M14" s="29" t="e">
        <f>IF('M Q CARABINE'!#REF!=0,"-",IF(N14='M Q CARABINE'!K10,'M Q CARABINE'!J10,IF(N14='M Q CARABINE'!S10,'M Q CARABINE'!R10,IF(N14='M Q CARABINE'!AA10,'M Q CARABINE'!Z10,IF(N14='M Q CARABINE'!AI10,'M Q CARABINE'!AH10,+'M Q CARABINE'!#REF!)))))</f>
        <v>#REF!</v>
      </c>
      <c r="N14" s="30" t="e">
        <f>IF('M Q CARABINE'!#REF!=0,"-",LARGE('M Q CARABINE'!K10:AI10,2))</f>
        <v>#REF!</v>
      </c>
      <c r="O14" s="19"/>
    </row>
    <row r="15" spans="1:15" ht="18" customHeight="1">
      <c r="A15" s="19"/>
      <c r="B15" s="44">
        <v>36</v>
      </c>
      <c r="C15" s="26" t="e">
        <f>IF('M Q CARABINE'!#REF!=0,"-",IF(G15='M Q CARABINE'!K6,'M Q CARABINE'!D6,IF(G15='M Q CARABINE'!S6,'M Q CARABINE'!L6,IF(G15='M Q CARABINE'!AA6,'M Q CARABINE'!T6,IF(G15='M Q CARABINE'!AI6,'M Q CARABINE'!AB6,+'M Q CARABINE'!#REF!)))))</f>
        <v>#REF!</v>
      </c>
      <c r="D15" s="27" t="e">
        <f>IF('M Q CARABINE'!#REF!=0,"-",IF(G15='M Q CARABINE'!K6,'M Q CARABINE'!E6,IF(G15='M Q CARABINE'!S6,'M Q CARABINE'!M6,IF(G15='M Q CARABINE'!AA6,'M Q CARABINE'!U6,IF(G15='M Q CARABINE'!AI6,'M Q CARABINE'!AC6,+'M Q CARABINE'!#REF!)))))</f>
        <v>#REF!</v>
      </c>
      <c r="E15" s="28" t="e">
        <f>IF('M Q CARABINE'!#REF!=0,"-",IF(G15='M Q CARABINE'!K6,'M Q CARABINE'!F6,IF(G15='M Q CARABINE'!S6,'M Q CARABINE'!N6,IF(G15='M Q CARABINE'!AA6,'M Q CARABINE'!Y6,IF(G15='M Q CARABINE'!AI6,'M Q CARABINE'!AG6,+'M Q CARABINE'!#REF!)))))</f>
        <v>#REF!</v>
      </c>
      <c r="F15" s="29" t="e">
        <f>IF('M Q CARABINE'!#REF!=0,"-",IF(G15='M Q CARABINE'!K6,'M Q CARABINE'!J6,IF(G15='M Q CARABINE'!S6,'M Q CARABINE'!R6,IF(G15='M Q CARABINE'!AA6,'M Q CARABINE'!Z6,IF(G15='M Q CARABINE'!AI6,'M Q CARABINE'!AH6,+'M Q CARABINE'!#REF!)))))</f>
        <v>#REF!</v>
      </c>
      <c r="G15" s="30" t="e">
        <f>IF('M Q CARABINE'!#REF!=0,"-",LARGE('M Q CARABINE'!K6:AI6,3))</f>
        <v>#REF!</v>
      </c>
      <c r="H15" s="19"/>
      <c r="I15" s="44">
        <v>35</v>
      </c>
      <c r="J15" s="26" t="e">
        <f>IF('M Q CARABINE'!#REF!=0,"-",IF(N15='M Q CARABINE'!K10,'M Q CARABINE'!D10,IF(N15='M Q CARABINE'!S10,'M Q CARABINE'!L10,IF(N15='M Q CARABINE'!AA10,'M Q CARABINE'!T10,IF(N15='M Q CARABINE'!AI10,'M Q CARABINE'!AB10,+'M Q CARABINE'!#REF!)))))</f>
        <v>#REF!</v>
      </c>
      <c r="K15" s="27" t="e">
        <f>IF('M Q CARABINE'!#REF!=0,"-",IF(N15='M Q CARABINE'!K10,'M Q CARABINE'!E10,IF(N15='M Q CARABINE'!S10,'M Q CARABINE'!M10,IF(N15='M Q CARABINE'!AA10,'M Q CARABINE'!U10,IF(N15='M Q CARABINE'!AI10,'M Q CARABINE'!AC10,+'M Q CARABINE'!#REF!)))))</f>
        <v>#REF!</v>
      </c>
      <c r="L15" s="28" t="e">
        <f>IF('M Q CARABINE'!#REF!=0,"-",IF(N15='M Q CARABINE'!K10,'M Q CARABINE'!F10,IF(N15='M Q CARABINE'!S10,'M Q CARABINE'!N10,IF(N15='M Q CARABINE'!AA10,'M Q CARABINE'!Y10,IF(N15='M Q CARABINE'!AI10,'M Q CARABINE'!AG10,+'M Q CARABINE'!#REF!)))))</f>
        <v>#REF!</v>
      </c>
      <c r="M15" s="29" t="e">
        <f>IF('M Q CARABINE'!#REF!=0,"-",IF(N15='M Q CARABINE'!K10,'M Q CARABINE'!J10,IF(N15='M Q CARABINE'!S10,'M Q CARABINE'!R10,IF(N15='M Q CARABINE'!AA10,'M Q CARABINE'!Z10,IF(N15='M Q CARABINE'!AI10,'M Q CARABINE'!AH10,+'M Q CARABINE'!#REF!)))))</f>
        <v>#REF!</v>
      </c>
      <c r="N15" s="30" t="e">
        <f>IF('M Q CARABINE'!#REF!=0,"-",LARGE('M Q CARABINE'!K10:AI10,3))</f>
        <v>#REF!</v>
      </c>
      <c r="O15" s="19"/>
    </row>
    <row r="16" spans="1:15" ht="18" customHeight="1">
      <c r="A16" s="19"/>
      <c r="B16" s="44">
        <v>38</v>
      </c>
      <c r="C16" s="26" t="e">
        <f>IF('M Q CARABINE'!#REF!=0,"-",IF(G16='M Q CARABINE'!K6,'M Q CARABINE'!D6,IF(G16='M Q CARABINE'!S6,'M Q CARABINE'!L6,IF(G16='M Q CARABINE'!AA6,'M Q CARABINE'!T6,IF(G16='M Q CARABINE'!AI6,'M Q CARABINE'!AB6,+'M Q CARABINE'!#REF!)))))</f>
        <v>#REF!</v>
      </c>
      <c r="D16" s="27" t="e">
        <f>IF('M Q CARABINE'!#REF!=0,"-",IF(G16='M Q CARABINE'!K6,'M Q CARABINE'!E6,IF(G16='M Q CARABINE'!S6,'M Q CARABINE'!M6,IF(G16='M Q CARABINE'!AA6,'M Q CARABINE'!U6,IF(G16='M Q CARABINE'!AI6,'M Q CARABINE'!AC6,+'M Q CARABINE'!#REF!)))))</f>
        <v>#REF!</v>
      </c>
      <c r="E16" s="28" t="e">
        <f>IF('M Q CARABINE'!#REF!=0,"-",IF(G16='M Q CARABINE'!K6,'M Q CARABINE'!F6,IF(G16='M Q CARABINE'!S6,'M Q CARABINE'!N6,IF(G16='M Q CARABINE'!AA6,'M Q CARABINE'!Y6,IF(G16='M Q CARABINE'!AI6,'M Q CARABINE'!AG6,+'M Q CARABINE'!#REF!)))))</f>
        <v>#REF!</v>
      </c>
      <c r="F16" s="29" t="e">
        <f>IF('M Q CARABINE'!#REF!=0,"-",IF(G16='M Q CARABINE'!K6,'M Q CARABINE'!J6,IF(G16='M Q CARABINE'!S6,'M Q CARABINE'!R6,IF(G16='M Q CARABINE'!AA6,'M Q CARABINE'!Z6,IF(G16='M Q CARABINE'!AI6,'M Q CARABINE'!AH6,+'M Q CARABINE'!#REF!)))))</f>
        <v>#REF!</v>
      </c>
      <c r="G16" s="30" t="e">
        <f>IF('M Q CARABINE'!#REF!=0,"-",LARGE('M Q CARABINE'!K6:AI6,4))</f>
        <v>#REF!</v>
      </c>
      <c r="H16" s="19"/>
      <c r="I16" s="44">
        <v>37</v>
      </c>
      <c r="J16" s="26" t="e">
        <f>IF('M Q CARABINE'!#REF!=0,"-",IF(N16='M Q CARABINE'!K10,'M Q CARABINE'!D10,IF(N16='M Q CARABINE'!S10,'M Q CARABINE'!L10,IF(N16='M Q CARABINE'!AA10,'M Q CARABINE'!T10,IF(N16='M Q CARABINE'!AI10,'M Q CARABINE'!AB10,+'M Q CARABINE'!#REF!)))))</f>
        <v>#REF!</v>
      </c>
      <c r="K16" s="27" t="e">
        <f>IF('M Q CARABINE'!#REF!=0,"-",IF(N16='M Q CARABINE'!K10,'M Q CARABINE'!E10,IF(N16='M Q CARABINE'!S10,'M Q CARABINE'!M10,IF(N16='M Q CARABINE'!AA10,'M Q CARABINE'!U10,IF(N16='M Q CARABINE'!AI10,'M Q CARABINE'!AC10,+'M Q CARABINE'!#REF!)))))</f>
        <v>#REF!</v>
      </c>
      <c r="L16" s="28" t="e">
        <f>IF('M Q CARABINE'!#REF!=0,"-",IF(N16='M Q CARABINE'!K10,'M Q CARABINE'!F10,IF(N16='M Q CARABINE'!S10,'M Q CARABINE'!N10,IF(N16='M Q CARABINE'!AA10,'M Q CARABINE'!Y10,IF(N16='M Q CARABINE'!AI10,'M Q CARABINE'!AG10,+'M Q CARABINE'!#REF!)))))</f>
        <v>#REF!</v>
      </c>
      <c r="M16" s="29" t="e">
        <f>IF('M Q CARABINE'!#REF!=0,"-",IF(N16='M Q CARABINE'!K10,'M Q CARABINE'!J10,IF(N16='M Q CARABINE'!S10,'M Q CARABINE'!R10,IF(N16='M Q CARABINE'!AA10,'M Q CARABINE'!Z10,IF(N16='M Q CARABINE'!AI10,'M Q CARABINE'!AH10,+'M Q CARABINE'!#REF!)))))</f>
        <v>#REF!</v>
      </c>
      <c r="N16" s="30" t="e">
        <f>IF('M Q CARABINE'!#REF!=0,"-",LARGE('M Q CARABINE'!K10:AI10,4))</f>
        <v>#REF!</v>
      </c>
      <c r="O16" s="19"/>
    </row>
    <row r="17" spans="1:15" ht="18" customHeight="1" thickBot="1">
      <c r="A17" s="19"/>
      <c r="B17" s="45">
        <v>40</v>
      </c>
      <c r="C17" s="31" t="e">
        <f>IF('M Q CARABINE'!#REF!=0,"-",IF(G17='M Q CARABINE'!K6,'M Q CARABINE'!D6,IF(G17='M Q CARABINE'!S6,'M Q CARABINE'!L6,IF(G17='M Q CARABINE'!AA6,'M Q CARABINE'!T6,IF(G17='M Q CARABINE'!AI6,'M Q CARABINE'!AB6,+'M Q CARABINE'!#REF!)))))</f>
        <v>#REF!</v>
      </c>
      <c r="D17" s="32" t="e">
        <f>IF('M Q CARABINE'!#REF!=0,"-",IF(G17='M Q CARABINE'!K6,'M Q CARABINE'!E6,IF(G17='M Q CARABINE'!S6,'M Q CARABINE'!M6,IF(G17='M Q CARABINE'!AA6,'M Q CARABINE'!U6,IF(G17='M Q CARABINE'!AI6,'M Q CARABINE'!AC6,+'M Q CARABINE'!#REF!)))))</f>
        <v>#REF!</v>
      </c>
      <c r="E17" s="33" t="e">
        <f>IF('M Q CARABINE'!#REF!=0,"-",IF(G17='M Q CARABINE'!K6,'M Q CARABINE'!F6,IF(G17='M Q CARABINE'!S6,'M Q CARABINE'!N6,IF(G17='M Q CARABINE'!AA6,'M Q CARABINE'!Y6,IF(G17='M Q CARABINE'!AI6,'M Q CARABINE'!AG6,+'M Q CARABINE'!#REF!)))))</f>
        <v>#REF!</v>
      </c>
      <c r="F17" s="34" t="e">
        <f>IF('M Q CARABINE'!#REF!=0,"-",IF(G17='M Q CARABINE'!K6,'M Q CARABINE'!J6,IF(G17='M Q CARABINE'!S6,'M Q CARABINE'!R6,IF(G17='M Q CARABINE'!AA6,'M Q CARABINE'!Z6,IF(G17='M Q CARABINE'!AI6,'M Q CARABINE'!AH6,+'M Q CARABINE'!#REF!)))))</f>
        <v>#REF!</v>
      </c>
      <c r="G17" s="35" t="e">
        <f>IF('M Q CARABINE'!#REF!=0,"-",LARGE('M Q CARABINE'!K6:AI6,5))</f>
        <v>#REF!</v>
      </c>
      <c r="H17" s="19"/>
      <c r="I17" s="45">
        <v>39</v>
      </c>
      <c r="J17" s="31" t="e">
        <f>IF('M Q CARABINE'!#REF!=0,"-",IF(N17='M Q CARABINE'!K10,'M Q CARABINE'!D10,IF(N17='M Q CARABINE'!S10,'M Q CARABINE'!L10,IF(N17='M Q CARABINE'!AA10,'M Q CARABINE'!T10,IF(N17='M Q CARABINE'!AI10,'M Q CARABINE'!AB10,+'M Q CARABINE'!#REF!)))))</f>
        <v>#REF!</v>
      </c>
      <c r="K17" s="32" t="e">
        <f>IF('M Q CARABINE'!#REF!=0,"-",IF(N17='M Q CARABINE'!K10,'M Q CARABINE'!E10,IF(N17='M Q CARABINE'!S10,'M Q CARABINE'!M10,IF(N17='M Q CARABINE'!AA10,'M Q CARABINE'!U10,IF(N17='M Q CARABINE'!AI10,'M Q CARABINE'!AC10,+'M Q CARABINE'!#REF!)))))</f>
        <v>#REF!</v>
      </c>
      <c r="L17" s="33" t="e">
        <f>IF('M Q CARABINE'!#REF!=0,"-",IF(N17='M Q CARABINE'!K10,'M Q CARABINE'!F10,IF(N17='M Q CARABINE'!S10,'M Q CARABINE'!N10,IF(N17='M Q CARABINE'!AA10,'M Q CARABINE'!Y10,IF(N17='M Q CARABINE'!AI10,'M Q CARABINE'!AG10,+'M Q CARABINE'!#REF!)))))</f>
        <v>#REF!</v>
      </c>
      <c r="M17" s="34" t="e">
        <f>IF('M Q CARABINE'!#REF!=0,"-",IF(N17='M Q CARABINE'!K10,'M Q CARABINE'!J10,IF(N17='M Q CARABINE'!S10,'M Q CARABINE'!R10,IF(N17='M Q CARABINE'!AA10,'M Q CARABINE'!Z10,IF(N17='M Q CARABINE'!AI10,'M Q CARABINE'!AH10,+'M Q CARABINE'!#REF!)))))</f>
        <v>#REF!</v>
      </c>
      <c r="N17" s="35" t="e">
        <f>IF('M Q CARABINE'!#REF!=0,"-",LARGE('M Q CARABINE'!K10:AI10,5))</f>
        <v>#REF!</v>
      </c>
      <c r="O17" s="19"/>
    </row>
    <row r="18" spans="1:15" ht="18" customHeight="1" thickBot="1">
      <c r="A18" s="19"/>
      <c r="B18" s="19"/>
      <c r="C18" s="36"/>
      <c r="D18" s="19"/>
      <c r="E18" s="19"/>
      <c r="F18" s="19"/>
      <c r="G18" s="36"/>
      <c r="H18" s="19"/>
      <c r="I18" s="19"/>
      <c r="J18" s="36"/>
      <c r="K18" s="19"/>
      <c r="L18" s="19"/>
      <c r="M18" s="19"/>
      <c r="N18" s="36"/>
      <c r="O18" s="19"/>
    </row>
    <row r="19" spans="1:15" ht="18" customHeight="1" thickBot="1">
      <c r="A19" s="19"/>
      <c r="B19" s="19"/>
      <c r="C19" s="38" t="s">
        <v>6</v>
      </c>
      <c r="D19" s="134" t="e">
        <f>IF('M Q CARABINE'!#REF!="","-",'M Q CARABINE'!C7)</f>
        <v>#REF!</v>
      </c>
      <c r="E19" s="135"/>
      <c r="F19" s="135"/>
      <c r="G19" s="20" t="e">
        <f>IF('M Q CARABINE'!#REF!=0,"-",SUM(G21:G25))</f>
        <v>#REF!</v>
      </c>
      <c r="H19" s="19"/>
      <c r="I19" s="19"/>
      <c r="J19" s="38" t="s">
        <v>9</v>
      </c>
      <c r="K19" s="134" t="e">
        <f>IF('M Q CARABINE'!#REF!="","-",'M Q CARABINE'!C11)</f>
        <v>#REF!</v>
      </c>
      <c r="L19" s="135"/>
      <c r="M19" s="135"/>
      <c r="N19" s="20" t="e">
        <f>IF('M Q CARABINE'!#REF!=0,"-",SUM(N21:N25))</f>
        <v>#REF!</v>
      </c>
      <c r="O19" s="19"/>
    </row>
    <row r="20" spans="1:15" ht="18" customHeight="1" thickBot="1">
      <c r="A20" s="19"/>
      <c r="B20" s="39" t="s">
        <v>22</v>
      </c>
      <c r="C20" s="38" t="s">
        <v>3</v>
      </c>
      <c r="D20" s="40" t="s">
        <v>4</v>
      </c>
      <c r="E20" s="41" t="s">
        <v>12</v>
      </c>
      <c r="F20" s="42" t="s">
        <v>13</v>
      </c>
      <c r="G20" s="38" t="s">
        <v>14</v>
      </c>
      <c r="H20" s="19"/>
      <c r="I20" s="39" t="s">
        <v>22</v>
      </c>
      <c r="J20" s="38" t="s">
        <v>3</v>
      </c>
      <c r="K20" s="40" t="s">
        <v>4</v>
      </c>
      <c r="L20" s="41" t="s">
        <v>12</v>
      </c>
      <c r="M20" s="42" t="s">
        <v>13</v>
      </c>
      <c r="N20" s="38" t="s">
        <v>14</v>
      </c>
      <c r="O20" s="19"/>
    </row>
    <row r="21" spans="1:15" ht="18" customHeight="1">
      <c r="A21" s="19"/>
      <c r="B21" s="43">
        <v>12</v>
      </c>
      <c r="C21" s="21" t="e">
        <f>IF('M Q CARABINE'!#REF!=0,"-",IF(G21='M Q CARABINE'!K7,'M Q CARABINE'!D7,IF(G21='M Q CARABINE'!S7,'M Q CARABINE'!L7,IF(G21='M Q CARABINE'!AA7,'M Q CARABINE'!T7,IF(G21='M Q CARABINE'!AI7,'M Q CARABINE'!AB7,+'M Q CARABINE'!#REF!)))))</f>
        <v>#REF!</v>
      </c>
      <c r="D21" s="22" t="e">
        <f>IF('M Q CARABINE'!#REF!=0,"-",IF(G21='M Q CARABINE'!K7,'M Q CARABINE'!E7,IF(G21='M Q CARABINE'!S7,'M Q CARABINE'!M7,IF(G21='M Q CARABINE'!AA7,'M Q CARABINE'!U7,IF(G21='M Q CARABINE'!AI7,'M Q CARABINE'!AC7,+'M Q CARABINE'!#REF!)))))</f>
        <v>#REF!</v>
      </c>
      <c r="E21" s="23" t="e">
        <f>IF('M Q CARABINE'!#REF!=0,"-",IF(G21='M Q CARABINE'!K7,'M Q CARABINE'!F7,IF(G21='M Q CARABINE'!S7,'M Q CARABINE'!N7,IF(G21='M Q CARABINE'!AA7,'M Q CARABINE'!Y7,IF(G21='M Q CARABINE'!AI7,'M Q CARABINE'!AG7,+'M Q CARABINE'!#REF!)))))</f>
        <v>#REF!</v>
      </c>
      <c r="F21" s="24" t="e">
        <f>IF('M Q CARABINE'!#REF!=0,"-",IF(G21='M Q CARABINE'!K7,'M Q CARABINE'!J7,IF(G21='M Q CARABINE'!S7,'M Q CARABINE'!R7,IF(G21='M Q CARABINE'!AA7,'M Q CARABINE'!Z7,IF(G21='M Q CARABINE'!AI7,'M Q CARABINE'!AH7,+'M Q CARABINE'!#REF!)))))</f>
        <v>#REF!</v>
      </c>
      <c r="G21" s="25" t="e">
        <f>IF('M Q CARABINE'!#REF!=0,"-",LARGE('M Q CARABINE'!K7:AI7,1))</f>
        <v>#REF!</v>
      </c>
      <c r="H21" s="19"/>
      <c r="I21" s="43">
        <v>11</v>
      </c>
      <c r="J21" s="21" t="e">
        <f>IF('M Q CARABINE'!#REF!=0,"-",IF(N21='M Q CARABINE'!K11,'M Q CARABINE'!D11,IF(N21='M Q CARABINE'!S11,'M Q CARABINE'!L11,IF(N21='M Q CARABINE'!AA11,'M Q CARABINE'!T11,IF(N21='M Q CARABINE'!AI11,'M Q CARABINE'!AB11,+'M Q CARABINE'!#REF!)))))</f>
        <v>#REF!</v>
      </c>
      <c r="K21" s="22" t="e">
        <f>IF('M Q CARABINE'!#REF!=0,"-",IF(N21='M Q CARABINE'!K11,'M Q CARABINE'!E11,IF(N21='M Q CARABINE'!S11,'M Q CARABINE'!M11,IF(N21='M Q CARABINE'!AA11,'M Q CARABINE'!U11,IF(N21='M Q CARABINE'!AI11,'M Q CARABINE'!AC11,+'M Q CARABINE'!#REF!)))))</f>
        <v>#REF!</v>
      </c>
      <c r="L21" s="23" t="e">
        <f>IF('M Q CARABINE'!#REF!=0,"-",IF(N21='M Q CARABINE'!K11,'M Q CARABINE'!F11,IF(N21='M Q CARABINE'!S11,'M Q CARABINE'!N11,IF(N21='M Q CARABINE'!AA11,'M Q CARABINE'!Y11,IF(N21='M Q CARABINE'!AI11,'M Q CARABINE'!AG11,+'M Q CARABINE'!#REF!)))))</f>
        <v>#REF!</v>
      </c>
      <c r="M21" s="24" t="e">
        <f>IF('M Q CARABINE'!#REF!=0,"-",IF(N21='M Q CARABINE'!K11,'M Q CARABINE'!J11,IF(N21='M Q CARABINE'!S11,'M Q CARABINE'!R11,IF(N21='M Q CARABINE'!AA11,'M Q CARABINE'!Z11,IF(N21='M Q CARABINE'!AI11,'M Q CARABINE'!AH11,+'M Q CARABINE'!#REF!)))))</f>
        <v>#REF!</v>
      </c>
      <c r="N21" s="25" t="e">
        <f>IF('M Q CARABINE'!#REF!=0,"-",LARGE('M Q CARABINE'!K11:AI11,1))</f>
        <v>#REF!</v>
      </c>
      <c r="O21" s="19"/>
    </row>
    <row r="22" spans="1:15" ht="18" customHeight="1">
      <c r="A22" s="19"/>
      <c r="B22" s="44">
        <v>14</v>
      </c>
      <c r="C22" s="26" t="e">
        <f>IF('M Q CARABINE'!#REF!=0,"-",IF(G22='M Q CARABINE'!K7,'M Q CARABINE'!D7,IF(G22='M Q CARABINE'!S7,'M Q CARABINE'!L7,IF(G22='M Q CARABINE'!AA7,'M Q CARABINE'!T7,IF(G22='M Q CARABINE'!AI7,'M Q CARABINE'!AB7,+'M Q CARABINE'!#REF!)))))</f>
        <v>#REF!</v>
      </c>
      <c r="D22" s="27" t="e">
        <f>IF('M Q CARABINE'!#REF!=0,"-",IF(G22='M Q CARABINE'!K7,'M Q CARABINE'!E7,IF(G22='M Q CARABINE'!S7,'M Q CARABINE'!M7,IF(G22='M Q CARABINE'!AA7,'M Q CARABINE'!U7,IF(G22='M Q CARABINE'!AI7,'M Q CARABINE'!AC7,+'M Q CARABINE'!#REF!)))))</f>
        <v>#REF!</v>
      </c>
      <c r="E22" s="28" t="e">
        <f>IF('M Q CARABINE'!#REF!=0,"-",IF(G22='M Q CARABINE'!K7,'M Q CARABINE'!F7,IF(G22='M Q CARABINE'!S7,'M Q CARABINE'!N7,IF(G22='M Q CARABINE'!AA7,'M Q CARABINE'!Y7,IF(G22='M Q CARABINE'!AI7,'M Q CARABINE'!AG7,+'M Q CARABINE'!#REF!)))))</f>
        <v>#REF!</v>
      </c>
      <c r="F22" s="29" t="e">
        <f>IF('M Q CARABINE'!#REF!=0,"-",IF(G22='M Q CARABINE'!K7,'M Q CARABINE'!J7,IF(G22='M Q CARABINE'!S7,'M Q CARABINE'!R7,IF(G22='M Q CARABINE'!AA7,'M Q CARABINE'!Z7,IF(G22='M Q CARABINE'!AI7,'M Q CARABINE'!AH7,+'M Q CARABINE'!#REF!)))))</f>
        <v>#REF!</v>
      </c>
      <c r="G22" s="30" t="e">
        <f>IF('M Q CARABINE'!#REF!=0,"-",LARGE('M Q CARABINE'!K7:AI7,2))</f>
        <v>#REF!</v>
      </c>
      <c r="H22" s="19"/>
      <c r="I22" s="44">
        <v>13</v>
      </c>
      <c r="J22" s="26" t="e">
        <f>IF('M Q CARABINE'!#REF!=0,"-",IF(N22='M Q CARABINE'!K11,'M Q CARABINE'!D11,IF(N22='M Q CARABINE'!S11,'M Q CARABINE'!L11,IF(N22='M Q CARABINE'!AA11,'M Q CARABINE'!T11,IF(N22='M Q CARABINE'!AI11,'M Q CARABINE'!AB11,+'M Q CARABINE'!#REF!)))))</f>
        <v>#REF!</v>
      </c>
      <c r="K22" s="27" t="e">
        <f>IF('M Q CARABINE'!#REF!=0,"-",IF(N22='M Q CARABINE'!K11,'M Q CARABINE'!E11,IF(N22='M Q CARABINE'!S11,'M Q CARABINE'!M11,IF(N22='M Q CARABINE'!AA11,'M Q CARABINE'!U11,IF(N22='M Q CARABINE'!AI11,'M Q CARABINE'!AC11,+'M Q CARABINE'!#REF!)))))</f>
        <v>#REF!</v>
      </c>
      <c r="L22" s="28" t="e">
        <f>IF('M Q CARABINE'!#REF!=0,"-",IF(N22='M Q CARABINE'!K11,'M Q CARABINE'!F11,IF(N22='M Q CARABINE'!S11,'M Q CARABINE'!N11,IF(N22='M Q CARABINE'!AA11,'M Q CARABINE'!Y11,IF(N22='M Q CARABINE'!AI11,'M Q CARABINE'!AG11,+'M Q CARABINE'!#REF!)))))</f>
        <v>#REF!</v>
      </c>
      <c r="M22" s="29" t="e">
        <f>IF('M Q CARABINE'!#REF!=0,"-",IF(N22='M Q CARABINE'!K11,'M Q CARABINE'!J11,IF(N22='M Q CARABINE'!S11,'M Q CARABINE'!R11,IF(N22='M Q CARABINE'!AA11,'M Q CARABINE'!Z11,IF(N22='M Q CARABINE'!AI11,'M Q CARABINE'!AH11,+'M Q CARABINE'!#REF!)))))</f>
        <v>#REF!</v>
      </c>
      <c r="N22" s="30" t="e">
        <f>IF('M Q CARABINE'!#REF!=0,"-",LARGE('M Q CARABINE'!K11:AI11,2))</f>
        <v>#REF!</v>
      </c>
      <c r="O22" s="19"/>
    </row>
    <row r="23" spans="1:15" ht="18" customHeight="1">
      <c r="A23" s="19"/>
      <c r="B23" s="44">
        <v>16</v>
      </c>
      <c r="C23" s="26" t="e">
        <f>IF('M Q CARABINE'!#REF!=0,"-",IF(G23='M Q CARABINE'!K7,'M Q CARABINE'!D7,IF(G23='M Q CARABINE'!S7,'M Q CARABINE'!L7,IF(G23='M Q CARABINE'!AA7,'M Q CARABINE'!T7,IF(G23='M Q CARABINE'!AI7,'M Q CARABINE'!AB7,+'M Q CARABINE'!#REF!)))))</f>
        <v>#REF!</v>
      </c>
      <c r="D23" s="27" t="e">
        <f>IF('M Q CARABINE'!#REF!=0,"-",IF(G23='M Q CARABINE'!K7,'M Q CARABINE'!E7,IF(G23='M Q CARABINE'!S7,'M Q CARABINE'!M7,IF(G23='M Q CARABINE'!AA7,'M Q CARABINE'!U7,IF(G23='M Q CARABINE'!AI7,'M Q CARABINE'!AC7,+'M Q CARABINE'!#REF!)))))</f>
        <v>#REF!</v>
      </c>
      <c r="E23" s="28" t="e">
        <f>IF('M Q CARABINE'!#REF!=0,"-",IF(G23='M Q CARABINE'!K7,'M Q CARABINE'!F7,IF(G23='M Q CARABINE'!S7,'M Q CARABINE'!N7,IF(G23='M Q CARABINE'!AA7,'M Q CARABINE'!Y7,IF(G23='M Q CARABINE'!AI7,'M Q CARABINE'!AG7,+'M Q CARABINE'!#REF!)))))</f>
        <v>#REF!</v>
      </c>
      <c r="F23" s="29" t="e">
        <f>IF('M Q CARABINE'!#REF!=0,"-",IF(G23='M Q CARABINE'!K7,'M Q CARABINE'!J7,IF(G23='M Q CARABINE'!S7,'M Q CARABINE'!R7,IF(G23='M Q CARABINE'!AA7,'M Q CARABINE'!Z7,IF(G23='M Q CARABINE'!AI7,'M Q CARABINE'!AH7,+'M Q CARABINE'!#REF!)))))</f>
        <v>#REF!</v>
      </c>
      <c r="G23" s="30" t="e">
        <f>IF('M Q CARABINE'!#REF!=0,"-",LARGE('M Q CARABINE'!K7:AI7,3))</f>
        <v>#REF!</v>
      </c>
      <c r="H23" s="19"/>
      <c r="I23" s="44">
        <v>15</v>
      </c>
      <c r="J23" s="26" t="e">
        <f>IF('M Q CARABINE'!#REF!=0,"-",IF(N23='M Q CARABINE'!K11,'M Q CARABINE'!D11,IF(N23='M Q CARABINE'!S11,'M Q CARABINE'!L11,IF(N23='M Q CARABINE'!AA11,'M Q CARABINE'!T11,IF(N23='M Q CARABINE'!AI11,'M Q CARABINE'!AB11,+'M Q CARABINE'!#REF!)))))</f>
        <v>#REF!</v>
      </c>
      <c r="K23" s="27" t="e">
        <f>IF('M Q CARABINE'!#REF!=0,"-",IF(N23='M Q CARABINE'!K11,'M Q CARABINE'!E11,IF(N23='M Q CARABINE'!S11,'M Q CARABINE'!M11,IF(N23='M Q CARABINE'!AA11,'M Q CARABINE'!U11,IF(N23='M Q CARABINE'!AI11,'M Q CARABINE'!AC11,+'M Q CARABINE'!#REF!)))))</f>
        <v>#REF!</v>
      </c>
      <c r="L23" s="28" t="e">
        <f>IF('M Q CARABINE'!#REF!=0,"-",IF(N23='M Q CARABINE'!K11,'M Q CARABINE'!F11,IF(N23='M Q CARABINE'!S11,'M Q CARABINE'!N11,IF(N23='M Q CARABINE'!AA11,'M Q CARABINE'!Y11,IF(N23='M Q CARABINE'!AI11,'M Q CARABINE'!AG11,+'M Q CARABINE'!#REF!)))))</f>
        <v>#REF!</v>
      </c>
      <c r="M23" s="29" t="e">
        <f>IF('M Q CARABINE'!#REF!=0,"-",IF(N23='M Q CARABINE'!K11,'M Q CARABINE'!J11,IF(N23='M Q CARABINE'!S11,'M Q CARABINE'!R11,IF(N23='M Q CARABINE'!AA11,'M Q CARABINE'!Z11,IF(N23='M Q CARABINE'!AI11,'M Q CARABINE'!AH11,+'M Q CARABINE'!#REF!)))))</f>
        <v>#REF!</v>
      </c>
      <c r="N23" s="30" t="e">
        <f>IF('M Q CARABINE'!#REF!=0,"-",LARGE('M Q CARABINE'!K11:AI11,3))</f>
        <v>#REF!</v>
      </c>
      <c r="O23" s="19"/>
    </row>
    <row r="24" spans="1:15" ht="18" customHeight="1">
      <c r="A24" s="19"/>
      <c r="B24" s="44">
        <v>18</v>
      </c>
      <c r="C24" s="26" t="e">
        <f>IF('M Q CARABINE'!#REF!=0,"-",IF(G24='M Q CARABINE'!K7,'M Q CARABINE'!D7,IF(G24='M Q CARABINE'!S7,'M Q CARABINE'!L7,IF(G24='M Q CARABINE'!AA7,'M Q CARABINE'!T7,IF(G24='M Q CARABINE'!AI7,'M Q CARABINE'!AB7,+'M Q CARABINE'!#REF!)))))</f>
        <v>#REF!</v>
      </c>
      <c r="D24" s="27" t="e">
        <f>IF('M Q CARABINE'!#REF!=0,"-",IF(G24='M Q CARABINE'!K7,'M Q CARABINE'!E7,IF(G24='M Q CARABINE'!S7,'M Q CARABINE'!M7,IF(G24='M Q CARABINE'!AA7,'M Q CARABINE'!U7,IF(G24='M Q CARABINE'!AI7,'M Q CARABINE'!AC7,+'M Q CARABINE'!#REF!)))))</f>
        <v>#REF!</v>
      </c>
      <c r="E24" s="28" t="e">
        <f>IF('M Q CARABINE'!#REF!=0,"-",IF(G24='M Q CARABINE'!K7,'M Q CARABINE'!F7,IF(G24='M Q CARABINE'!S7,'M Q CARABINE'!N7,IF(G24='M Q CARABINE'!AA7,'M Q CARABINE'!Y7,IF(G24='M Q CARABINE'!AI7,'M Q CARABINE'!AG7,+'M Q CARABINE'!#REF!)))))</f>
        <v>#REF!</v>
      </c>
      <c r="F24" s="29" t="e">
        <f>IF('M Q CARABINE'!#REF!=0,"-",IF(G24='M Q CARABINE'!K7,'M Q CARABINE'!J7,IF(G24='M Q CARABINE'!S7,'M Q CARABINE'!R7,IF(G24='M Q CARABINE'!AA7,'M Q CARABINE'!Z7,IF(G24='M Q CARABINE'!AI7,'M Q CARABINE'!AH7,+'M Q CARABINE'!#REF!)))))</f>
        <v>#REF!</v>
      </c>
      <c r="G24" s="30" t="e">
        <f>IF('M Q CARABINE'!#REF!=0,"-",LARGE('M Q CARABINE'!K7:AI7,4))</f>
        <v>#REF!</v>
      </c>
      <c r="H24" s="19"/>
      <c r="I24" s="44">
        <v>17</v>
      </c>
      <c r="J24" s="26" t="e">
        <f>IF('M Q CARABINE'!#REF!=0,"-",IF(N24='M Q CARABINE'!K11,'M Q CARABINE'!D11,IF(N24='M Q CARABINE'!S11,'M Q CARABINE'!L11,IF(N24='M Q CARABINE'!AA11,'M Q CARABINE'!T11,IF(N24='M Q CARABINE'!AI11,'M Q CARABINE'!AB11,+'M Q CARABINE'!#REF!)))))</f>
        <v>#REF!</v>
      </c>
      <c r="K24" s="27" t="e">
        <f>IF('M Q CARABINE'!#REF!=0,"-",IF(N24='M Q CARABINE'!K11,'M Q CARABINE'!E11,IF(N24='M Q CARABINE'!S11,'M Q CARABINE'!M11,IF(N24='M Q CARABINE'!AA11,'M Q CARABINE'!U11,IF(N24='M Q CARABINE'!AI11,'M Q CARABINE'!AC11,+'M Q CARABINE'!#REF!)))))</f>
        <v>#REF!</v>
      </c>
      <c r="L24" s="28" t="e">
        <f>IF('M Q CARABINE'!#REF!=0,"-",IF(N24='M Q CARABINE'!K11,'M Q CARABINE'!F11,IF(N24='M Q CARABINE'!S11,'M Q CARABINE'!N11,IF(N24='M Q CARABINE'!AA11,'M Q CARABINE'!Y11,IF(N24='M Q CARABINE'!AI11,'M Q CARABINE'!AG11,+'M Q CARABINE'!#REF!)))))</f>
        <v>#REF!</v>
      </c>
      <c r="M24" s="29" t="e">
        <f>IF('M Q CARABINE'!#REF!=0,"-",IF(N24='M Q CARABINE'!K11,'M Q CARABINE'!J11,IF(N24='M Q CARABINE'!S11,'M Q CARABINE'!R11,IF(N24='M Q CARABINE'!AA11,'M Q CARABINE'!Z11,IF(N24='M Q CARABINE'!AI11,'M Q CARABINE'!AH11,+'M Q CARABINE'!#REF!)))))</f>
        <v>#REF!</v>
      </c>
      <c r="N24" s="30" t="e">
        <f>IF('M Q CARABINE'!#REF!=0,"-",LARGE('M Q CARABINE'!K11:AI11,4))</f>
        <v>#REF!</v>
      </c>
      <c r="O24" s="19"/>
    </row>
    <row r="25" spans="1:15" ht="18" customHeight="1" thickBot="1">
      <c r="A25" s="19"/>
      <c r="B25" s="45">
        <v>20</v>
      </c>
      <c r="C25" s="31" t="e">
        <f>IF('M Q CARABINE'!#REF!=0,"-",IF(G25='M Q CARABINE'!K7,'M Q CARABINE'!D7,IF(G25='M Q CARABINE'!S7,'M Q CARABINE'!L7,IF(G25='M Q CARABINE'!AA7,'M Q CARABINE'!T7,IF(G25='M Q CARABINE'!AI7,'M Q CARABINE'!AB7,+'M Q CARABINE'!#REF!)))))</f>
        <v>#REF!</v>
      </c>
      <c r="D25" s="32" t="e">
        <f>IF('M Q CARABINE'!#REF!=0,"-",IF(G25='M Q CARABINE'!K7,'M Q CARABINE'!E7,IF(G25='M Q CARABINE'!S7,'M Q CARABINE'!M7,IF(G25='M Q CARABINE'!AA7,'M Q CARABINE'!U7,IF(G25='M Q CARABINE'!AI7,'M Q CARABINE'!AC7,+'M Q CARABINE'!#REF!)))))</f>
        <v>#REF!</v>
      </c>
      <c r="E25" s="33" t="e">
        <f>IF('M Q CARABINE'!#REF!=0,"-",IF(G25='M Q CARABINE'!K7,'M Q CARABINE'!F7,IF(G25='M Q CARABINE'!S7,'M Q CARABINE'!N7,IF(G25='M Q CARABINE'!AA7,'M Q CARABINE'!Y7,IF(G25='M Q CARABINE'!AI7,'M Q CARABINE'!AG7,+'M Q CARABINE'!#REF!)))))</f>
        <v>#REF!</v>
      </c>
      <c r="F25" s="34" t="e">
        <f>IF('M Q CARABINE'!#REF!=0,"-",IF(G25='M Q CARABINE'!K7,'M Q CARABINE'!J7,IF(G25='M Q CARABINE'!S7,'M Q CARABINE'!R7,IF(G25='M Q CARABINE'!AA7,'M Q CARABINE'!Z7,IF(G25='M Q CARABINE'!AI7,'M Q CARABINE'!AH7,+'M Q CARABINE'!#REF!)))))</f>
        <v>#REF!</v>
      </c>
      <c r="G25" s="35" t="e">
        <f>IF('M Q CARABINE'!#REF!=0,"-",LARGE('M Q CARABINE'!K7:AI7,5))</f>
        <v>#REF!</v>
      </c>
      <c r="H25" s="19"/>
      <c r="I25" s="45">
        <v>19</v>
      </c>
      <c r="J25" s="31" t="e">
        <f>IF('M Q CARABINE'!#REF!=0,"-",IF(N25='M Q CARABINE'!K11,'M Q CARABINE'!D11,IF(N25='M Q CARABINE'!S11,'M Q CARABINE'!L11,IF(N25='M Q CARABINE'!AA11,'M Q CARABINE'!T11,IF(N25='M Q CARABINE'!AI11,'M Q CARABINE'!AB11,+'M Q CARABINE'!#REF!)))))</f>
        <v>#REF!</v>
      </c>
      <c r="K25" s="32" t="e">
        <f>IF('M Q CARABINE'!#REF!=0,"-",IF(N25='M Q CARABINE'!K11,'M Q CARABINE'!E11,IF(N25='M Q CARABINE'!S11,'M Q CARABINE'!M11,IF(N25='M Q CARABINE'!AA11,'M Q CARABINE'!U11,IF(N25='M Q CARABINE'!AI11,'M Q CARABINE'!AC11,+'M Q CARABINE'!#REF!)))))</f>
        <v>#REF!</v>
      </c>
      <c r="L25" s="33" t="e">
        <f>IF('M Q CARABINE'!#REF!=0,"-",IF(N25='M Q CARABINE'!K11,'M Q CARABINE'!F11,IF(N25='M Q CARABINE'!S11,'M Q CARABINE'!N11,IF(N25='M Q CARABINE'!AA11,'M Q CARABINE'!Y11,IF(N25='M Q CARABINE'!AI11,'M Q CARABINE'!AG11,+'M Q CARABINE'!#REF!)))))</f>
        <v>#REF!</v>
      </c>
      <c r="M25" s="34" t="e">
        <f>IF('M Q CARABINE'!#REF!=0,"-",IF(N25='M Q CARABINE'!K11,'M Q CARABINE'!J11,IF(N25='M Q CARABINE'!S11,'M Q CARABINE'!R11,IF(N25='M Q CARABINE'!AA11,'M Q CARABINE'!Z11,IF(N25='M Q CARABINE'!AI11,'M Q CARABINE'!AH11,+'M Q CARABINE'!#REF!)))))</f>
        <v>#REF!</v>
      </c>
      <c r="N25" s="35" t="e">
        <f>IF('M Q CARABINE'!#REF!=0,"-",LARGE('M Q CARABINE'!K11:AI11,5))</f>
        <v>#REF!</v>
      </c>
      <c r="O25" s="19"/>
    </row>
    <row r="26" spans="1:15" ht="18" customHeight="1" thickBot="1">
      <c r="A26" s="19"/>
      <c r="B26" s="19"/>
      <c r="C26" s="36"/>
      <c r="D26" s="19"/>
      <c r="E26" s="19"/>
      <c r="F26" s="19"/>
      <c r="G26" s="36"/>
      <c r="H26" s="19"/>
      <c r="I26" s="19"/>
      <c r="J26" s="36"/>
      <c r="K26" s="19"/>
      <c r="L26" s="19"/>
      <c r="M26" s="19"/>
      <c r="N26" s="36"/>
      <c r="O26" s="19"/>
    </row>
    <row r="27" spans="1:15" ht="18" customHeight="1" thickBot="1">
      <c r="A27" s="19"/>
      <c r="B27" s="19"/>
      <c r="C27" s="38" t="s">
        <v>7</v>
      </c>
      <c r="D27" s="134" t="e">
        <f>IF('M Q CARABINE'!#REF!="","-",'M Q CARABINE'!C8)</f>
        <v>#REF!</v>
      </c>
      <c r="E27" s="135"/>
      <c r="F27" s="135"/>
      <c r="G27" s="20" t="e">
        <f>IF('M Q CARABINE'!#REF!=0,"-",SUM(G29:G33))</f>
        <v>#REF!</v>
      </c>
      <c r="H27" s="19"/>
      <c r="I27" s="19"/>
      <c r="J27" s="38" t="s">
        <v>24</v>
      </c>
      <c r="K27" s="134" t="e">
        <f>IF('M Q CARABINE'!#REF!="","-",'M Q CARABINE'!C12)</f>
        <v>#REF!</v>
      </c>
      <c r="L27" s="135"/>
      <c r="M27" s="135"/>
      <c r="N27" s="20" t="e">
        <f>IF('M Q CARABINE'!#REF!=0,"-",SUM(N29:N33))</f>
        <v>#REF!</v>
      </c>
      <c r="O27" s="19"/>
    </row>
    <row r="28" spans="1:15" ht="18" customHeight="1" thickBot="1">
      <c r="A28" s="19"/>
      <c r="B28" s="39" t="s">
        <v>22</v>
      </c>
      <c r="C28" s="38" t="s">
        <v>3</v>
      </c>
      <c r="D28" s="40" t="s">
        <v>4</v>
      </c>
      <c r="E28" s="41" t="s">
        <v>12</v>
      </c>
      <c r="F28" s="42" t="s">
        <v>13</v>
      </c>
      <c r="G28" s="38" t="s">
        <v>14</v>
      </c>
      <c r="H28" s="19"/>
      <c r="I28" s="39" t="s">
        <v>22</v>
      </c>
      <c r="J28" s="38" t="s">
        <v>3</v>
      </c>
      <c r="K28" s="40" t="s">
        <v>4</v>
      </c>
      <c r="L28" s="41" t="s">
        <v>12</v>
      </c>
      <c r="M28" s="42" t="s">
        <v>13</v>
      </c>
      <c r="N28" s="38" t="s">
        <v>14</v>
      </c>
      <c r="O28" s="19"/>
    </row>
    <row r="29" spans="1:15" ht="18" customHeight="1">
      <c r="A29" s="19"/>
      <c r="B29" s="43">
        <v>21</v>
      </c>
      <c r="C29" s="21" t="e">
        <f>IF('M Q CARABINE'!#REF!=0,"-",IF(G29='M Q CARABINE'!K8,'M Q CARABINE'!D8,IF(G29='M Q CARABINE'!S8,'M Q CARABINE'!L8,IF(G29='M Q CARABINE'!AA8,'M Q CARABINE'!T8,IF(G29='M Q CARABINE'!AI8,'M Q CARABINE'!AB8,+'M Q CARABINE'!#REF!)))))</f>
        <v>#REF!</v>
      </c>
      <c r="D29" s="22" t="e">
        <f>IF('M Q CARABINE'!#REF!=0,"-",IF(G29='M Q CARABINE'!K8,'M Q CARABINE'!E8,IF(G29='M Q CARABINE'!S8,'M Q CARABINE'!M8,IF(G29='M Q CARABINE'!AA8,'M Q CARABINE'!U8,IF(G29='M Q CARABINE'!AI8,'M Q CARABINE'!AC8,+'M Q CARABINE'!#REF!)))))</f>
        <v>#REF!</v>
      </c>
      <c r="E29" s="23" t="e">
        <f>IF('M Q CARABINE'!#REF!=0,"-",IF(G29='M Q CARABINE'!K8,'M Q CARABINE'!F8,IF(G29='M Q CARABINE'!S8,'M Q CARABINE'!N8,IF(G29='M Q CARABINE'!AA8,'M Q CARABINE'!Y8,IF(G29='M Q CARABINE'!AI8,'M Q CARABINE'!AG8,+'M Q CARABINE'!#REF!)))))</f>
        <v>#REF!</v>
      </c>
      <c r="F29" s="24" t="e">
        <f>IF('M Q CARABINE'!#REF!=0,"-",IF(G29='M Q CARABINE'!K8,'M Q CARABINE'!J8,IF(G29='M Q CARABINE'!S8,'M Q CARABINE'!R8,IF(G29='M Q CARABINE'!AA8,'M Q CARABINE'!Z8,IF(G29='M Q CARABINE'!AI8,'M Q CARABINE'!AH8,+'M Q CARABINE'!#REF!)))))</f>
        <v>#REF!</v>
      </c>
      <c r="G29" s="25" t="e">
        <f>IF('M Q CARABINE'!#REF!=0,"-",LARGE('M Q CARABINE'!K8:AI8,1))</f>
        <v>#REF!</v>
      </c>
      <c r="H29" s="19"/>
      <c r="I29" s="43">
        <v>22</v>
      </c>
      <c r="J29" s="21" t="e">
        <f>IF('M Q CARABINE'!#REF!=0,"-",IF(N29='M Q CARABINE'!K12,'M Q CARABINE'!D12,IF(N29='M Q CARABINE'!S12,'M Q CARABINE'!L12,IF(N29='M Q CARABINE'!AA12,'M Q CARABINE'!T12,IF(N29='M Q CARABINE'!AI12,'M Q CARABINE'!AB12,+'M Q CARABINE'!#REF!)))))</f>
        <v>#REF!</v>
      </c>
      <c r="K29" s="22" t="e">
        <f>IF('M Q CARABINE'!#REF!=0,"-",IF(N29='M Q CARABINE'!K12,'M Q CARABINE'!E12,IF(N29='M Q CARABINE'!S12,'M Q CARABINE'!M12,IF(N29='M Q CARABINE'!AA12,'M Q CARABINE'!U12,IF(N29='M Q CARABINE'!AI12,'M Q CARABINE'!AC12,+'M Q CARABINE'!#REF!)))))</f>
        <v>#REF!</v>
      </c>
      <c r="L29" s="23" t="e">
        <f>IF('M Q CARABINE'!#REF!=0,"-",IF(N29='M Q CARABINE'!K12,'M Q CARABINE'!F12,IF(N29='M Q CARABINE'!S12,'M Q CARABINE'!N12,IF(N29='M Q CARABINE'!AA12,'M Q CARABINE'!Y12,IF(N29='M Q CARABINE'!AI12,'M Q CARABINE'!AG12,+'M Q CARABINE'!#REF!)))))</f>
        <v>#REF!</v>
      </c>
      <c r="M29" s="24" t="e">
        <f>IF('M Q CARABINE'!#REF!=0,"-",IF(N29='M Q CARABINE'!K12,'M Q CARABINE'!J12,IF(N29='M Q CARABINE'!S12,'M Q CARABINE'!R12,IF(N29='M Q CARABINE'!AA12,'M Q CARABINE'!Z12,IF(N29='M Q CARABINE'!AI12,'M Q CARABINE'!AH12,+'M Q CARABINE'!#REF!)))))</f>
        <v>#REF!</v>
      </c>
      <c r="N29" s="25" t="e">
        <f>IF('M Q CARABINE'!#REF!=0,"-",LARGE('M Q CARABINE'!K12:AI12,1))</f>
        <v>#REF!</v>
      </c>
      <c r="O29" s="19"/>
    </row>
    <row r="30" spans="1:15" ht="18" customHeight="1">
      <c r="A30" s="19"/>
      <c r="B30" s="44">
        <v>23</v>
      </c>
      <c r="C30" s="26" t="e">
        <f>IF('M Q CARABINE'!#REF!=0,"-",IF(G30='M Q CARABINE'!K8,'M Q CARABINE'!D8,IF(G30='M Q CARABINE'!S8,'M Q CARABINE'!L8,IF(G30='M Q CARABINE'!AA8,'M Q CARABINE'!T8,IF(G30='M Q CARABINE'!AI8,'M Q CARABINE'!AB8,+'M Q CARABINE'!#REF!)))))</f>
        <v>#REF!</v>
      </c>
      <c r="D30" s="27" t="e">
        <f>IF('M Q CARABINE'!#REF!=0,"-",IF(G30='M Q CARABINE'!K8,'M Q CARABINE'!E8,IF(G30='M Q CARABINE'!S8,'M Q CARABINE'!M8,IF(G30='M Q CARABINE'!AA8,'M Q CARABINE'!U8,IF(G30='M Q CARABINE'!AI8,'M Q CARABINE'!AC8,+'M Q CARABINE'!#REF!)))))</f>
        <v>#REF!</v>
      </c>
      <c r="E30" s="28" t="e">
        <f>IF('M Q CARABINE'!#REF!=0,"-",IF(G30='M Q CARABINE'!K8,'M Q CARABINE'!F8,IF(G30='M Q CARABINE'!S8,'M Q CARABINE'!N8,IF(G30='M Q CARABINE'!AA8,'M Q CARABINE'!Y8,IF(G30='M Q CARABINE'!AI8,'M Q CARABINE'!AG8,+'M Q CARABINE'!#REF!)))))</f>
        <v>#REF!</v>
      </c>
      <c r="F30" s="29" t="e">
        <f>IF('M Q CARABINE'!#REF!=0,"-",IF(G30='M Q CARABINE'!K8,'M Q CARABINE'!J8,IF(G30='M Q CARABINE'!S8,'M Q CARABINE'!R8,IF(G30='M Q CARABINE'!AA8,'M Q CARABINE'!Z8,IF(G30='M Q CARABINE'!AI8,'M Q CARABINE'!AH8,+'M Q CARABINE'!#REF!)))))</f>
        <v>#REF!</v>
      </c>
      <c r="G30" s="30" t="e">
        <f>IF('M Q CARABINE'!#REF!=0,"-",LARGE('M Q CARABINE'!K8:AI8,2))</f>
        <v>#REF!</v>
      </c>
      <c r="H30" s="19"/>
      <c r="I30" s="44">
        <v>24</v>
      </c>
      <c r="J30" s="26" t="e">
        <f>IF('M Q CARABINE'!#REF!=0,"-",IF(N30='M Q CARABINE'!K12,'M Q CARABINE'!D12,IF(N30='M Q CARABINE'!S12,'M Q CARABINE'!L12,IF(N30='M Q CARABINE'!AA12,'M Q CARABINE'!T12,IF(N30='M Q CARABINE'!AI12,'M Q CARABINE'!AB12,+'M Q CARABINE'!#REF!)))))</f>
        <v>#REF!</v>
      </c>
      <c r="K30" s="27" t="e">
        <f>IF('M Q CARABINE'!#REF!=0,"-",IF(N30='M Q CARABINE'!K12,'M Q CARABINE'!E12,IF(N30='M Q CARABINE'!S12,'M Q CARABINE'!M12,IF(N30='M Q CARABINE'!AA12,'M Q CARABINE'!U12,IF(N30='M Q CARABINE'!AI12,'M Q CARABINE'!AC12,+'M Q CARABINE'!#REF!)))))</f>
        <v>#REF!</v>
      </c>
      <c r="L30" s="28" t="e">
        <f>IF('M Q CARABINE'!#REF!=0,"-",IF(N30='M Q CARABINE'!K12,'M Q CARABINE'!F12,IF(N30='M Q CARABINE'!S12,'M Q CARABINE'!N12,IF(N30='M Q CARABINE'!AA12,'M Q CARABINE'!Y12,IF(N30='M Q CARABINE'!AI12,'M Q CARABINE'!AG12,+'M Q CARABINE'!#REF!)))))</f>
        <v>#REF!</v>
      </c>
      <c r="M30" s="29" t="e">
        <f>IF('M Q CARABINE'!#REF!=0,"-",IF(N30='M Q CARABINE'!K12,'M Q CARABINE'!J12,IF(N30='M Q CARABINE'!S12,'M Q CARABINE'!R12,IF(N30='M Q CARABINE'!AA12,'M Q CARABINE'!Z12,IF(N30='M Q CARABINE'!AI12,'M Q CARABINE'!AH12,+'M Q CARABINE'!#REF!)))))</f>
        <v>#REF!</v>
      </c>
      <c r="N30" s="30" t="e">
        <f>IF('M Q CARABINE'!#REF!=0,"-",LARGE('M Q CARABINE'!K12:AI12,2))</f>
        <v>#REF!</v>
      </c>
      <c r="O30" s="19"/>
    </row>
    <row r="31" spans="1:15" ht="18" customHeight="1">
      <c r="A31" s="19"/>
      <c r="B31" s="44">
        <v>25</v>
      </c>
      <c r="C31" s="26" t="e">
        <f>IF('M Q CARABINE'!#REF!=0,"-",IF(G31='M Q CARABINE'!K8,'M Q CARABINE'!D8,IF(G31='M Q CARABINE'!S8,'M Q CARABINE'!L8,IF(G31='M Q CARABINE'!AA8,'M Q CARABINE'!T8,IF(G31='M Q CARABINE'!AI8,'M Q CARABINE'!AB8,+'M Q CARABINE'!#REF!)))))</f>
        <v>#REF!</v>
      </c>
      <c r="D31" s="27" t="e">
        <f>IF('M Q CARABINE'!#REF!=0,"-",IF(G31='M Q CARABINE'!K8,'M Q CARABINE'!E8,IF(G31='M Q CARABINE'!S8,'M Q CARABINE'!M8,IF(G31='M Q CARABINE'!AA8,'M Q CARABINE'!U8,IF(G31='M Q CARABINE'!AI8,'M Q CARABINE'!AC8,+'M Q CARABINE'!#REF!)))))</f>
        <v>#REF!</v>
      </c>
      <c r="E31" s="28" t="e">
        <f>IF('M Q CARABINE'!#REF!=0,"-",IF(G31='M Q CARABINE'!K8,'M Q CARABINE'!F8,IF(G31='M Q CARABINE'!S8,'M Q CARABINE'!N8,IF(G31='M Q CARABINE'!AA8,'M Q CARABINE'!Y8,IF(G31='M Q CARABINE'!AI8,'M Q CARABINE'!AG8,+'M Q CARABINE'!#REF!)))))</f>
        <v>#REF!</v>
      </c>
      <c r="F31" s="29" t="e">
        <f>IF('M Q CARABINE'!#REF!=0,"-",IF(G31='M Q CARABINE'!K8,'M Q CARABINE'!J8,IF(G31='M Q CARABINE'!S8,'M Q CARABINE'!R8,IF(G31='M Q CARABINE'!AA8,'M Q CARABINE'!Z8,IF(G31='M Q CARABINE'!AI8,'M Q CARABINE'!AH8,+'M Q CARABINE'!#REF!)))))</f>
        <v>#REF!</v>
      </c>
      <c r="G31" s="30" t="e">
        <f>IF('M Q CARABINE'!#REF!=0,"-",LARGE('M Q CARABINE'!K8:AI8,3))</f>
        <v>#REF!</v>
      </c>
      <c r="H31" s="19"/>
      <c r="I31" s="44">
        <v>26</v>
      </c>
      <c r="J31" s="26" t="e">
        <f>IF('M Q CARABINE'!#REF!=0,"-",IF(N31='M Q CARABINE'!K12,'M Q CARABINE'!D12,IF(N31='M Q CARABINE'!S12,'M Q CARABINE'!L12,IF(N31='M Q CARABINE'!AA12,'M Q CARABINE'!T12,IF(N31='M Q CARABINE'!AI12,'M Q CARABINE'!AB12,+'M Q CARABINE'!#REF!)))))</f>
        <v>#REF!</v>
      </c>
      <c r="K31" s="27" t="e">
        <f>IF('M Q CARABINE'!#REF!=0,"-",IF(N31='M Q CARABINE'!K12,'M Q CARABINE'!E12,IF(N31='M Q CARABINE'!S12,'M Q CARABINE'!M12,IF(N31='M Q CARABINE'!AA12,'M Q CARABINE'!U12,IF(N31='M Q CARABINE'!AI12,'M Q CARABINE'!AC12,+'M Q CARABINE'!#REF!)))))</f>
        <v>#REF!</v>
      </c>
      <c r="L31" s="28" t="e">
        <f>IF('M Q CARABINE'!#REF!=0,"-",IF(N31='M Q CARABINE'!K12,'M Q CARABINE'!F12,IF(N31='M Q CARABINE'!S12,'M Q CARABINE'!N12,IF(N31='M Q CARABINE'!AA12,'M Q CARABINE'!Y12,IF(N31='M Q CARABINE'!AI12,'M Q CARABINE'!AG12,+'M Q CARABINE'!#REF!)))))</f>
        <v>#REF!</v>
      </c>
      <c r="M31" s="29" t="e">
        <f>IF('M Q CARABINE'!#REF!=0,"-",IF(N31='M Q CARABINE'!K12,'M Q CARABINE'!J12,IF(N31='M Q CARABINE'!S12,'M Q CARABINE'!R12,IF(N31='M Q CARABINE'!AA12,'M Q CARABINE'!Z12,IF(N31='M Q CARABINE'!AI12,'M Q CARABINE'!AH12,+'M Q CARABINE'!#REF!)))))</f>
        <v>#REF!</v>
      </c>
      <c r="N31" s="30" t="e">
        <f>IF('M Q CARABINE'!#REF!=0,"-",LARGE('M Q CARABINE'!K12:AI12,3))</f>
        <v>#REF!</v>
      </c>
      <c r="O31" s="19"/>
    </row>
    <row r="32" spans="1:15" ht="18" customHeight="1">
      <c r="A32" s="19"/>
      <c r="B32" s="44">
        <v>27</v>
      </c>
      <c r="C32" s="26" t="e">
        <f>IF('M Q CARABINE'!#REF!=0,"-",IF(G32='M Q CARABINE'!K8,'M Q CARABINE'!D8,IF(G32='M Q CARABINE'!S8,'M Q CARABINE'!L8,IF(G32='M Q CARABINE'!AA8,'M Q CARABINE'!T8,IF(G32='M Q CARABINE'!AI8,'M Q CARABINE'!AB8,+'M Q CARABINE'!#REF!)))))</f>
        <v>#REF!</v>
      </c>
      <c r="D32" s="27" t="e">
        <f>IF('M Q CARABINE'!#REF!=0,"-",IF(G32='M Q CARABINE'!K8,'M Q CARABINE'!E8,IF(G32='M Q CARABINE'!S8,'M Q CARABINE'!M8,IF(G32='M Q CARABINE'!AA8,'M Q CARABINE'!U8,IF(G32='M Q CARABINE'!AI8,'M Q CARABINE'!AC8,+'M Q CARABINE'!#REF!)))))</f>
        <v>#REF!</v>
      </c>
      <c r="E32" s="28" t="e">
        <f>IF('M Q CARABINE'!#REF!=0,"-",IF(G32='M Q CARABINE'!K8,'M Q CARABINE'!F8,IF(G32='M Q CARABINE'!S8,'M Q CARABINE'!N8,IF(G32='M Q CARABINE'!AA8,'M Q CARABINE'!Y8,IF(G32='M Q CARABINE'!AI8,'M Q CARABINE'!AG8,+'M Q CARABINE'!#REF!)))))</f>
        <v>#REF!</v>
      </c>
      <c r="F32" s="29" t="e">
        <f>IF('M Q CARABINE'!#REF!=0,"-",IF(G32='M Q CARABINE'!K8,'M Q CARABINE'!J8,IF(G32='M Q CARABINE'!S8,'M Q CARABINE'!R8,IF(G32='M Q CARABINE'!AA8,'M Q CARABINE'!Z8,IF(G32='M Q CARABINE'!AI8,'M Q CARABINE'!AH8,+'M Q CARABINE'!#REF!)))))</f>
        <v>#REF!</v>
      </c>
      <c r="G32" s="30" t="e">
        <f>IF('M Q CARABINE'!#REF!=0,"-",LARGE('M Q CARABINE'!K8:AI8,4))</f>
        <v>#REF!</v>
      </c>
      <c r="H32" s="19"/>
      <c r="I32" s="44">
        <v>28</v>
      </c>
      <c r="J32" s="26" t="e">
        <f>IF('M Q CARABINE'!#REF!=0,"-",IF(N32='M Q CARABINE'!K12,'M Q CARABINE'!D12,IF(N32='M Q CARABINE'!S12,'M Q CARABINE'!L12,IF(N32='M Q CARABINE'!AA12,'M Q CARABINE'!T12,IF(N32='M Q CARABINE'!AI12,'M Q CARABINE'!AB12,+'M Q CARABINE'!#REF!)))))</f>
        <v>#REF!</v>
      </c>
      <c r="K32" s="27" t="e">
        <f>IF('M Q CARABINE'!#REF!=0,"-",IF(N32='M Q CARABINE'!K12,'M Q CARABINE'!E12,IF(N32='M Q CARABINE'!S12,'M Q CARABINE'!M12,IF(N32='M Q CARABINE'!AA12,'M Q CARABINE'!U12,IF(N32='M Q CARABINE'!AI12,'M Q CARABINE'!AC12,+'M Q CARABINE'!#REF!)))))</f>
        <v>#REF!</v>
      </c>
      <c r="L32" s="28" t="e">
        <f>IF('M Q CARABINE'!#REF!=0,"-",IF(N32='M Q CARABINE'!K12,'M Q CARABINE'!F12,IF(N32='M Q CARABINE'!S12,'M Q CARABINE'!N12,IF(N32='M Q CARABINE'!AA12,'M Q CARABINE'!Y12,IF(N32='M Q CARABINE'!AI12,'M Q CARABINE'!AG12,+'M Q CARABINE'!#REF!)))))</f>
        <v>#REF!</v>
      </c>
      <c r="M32" s="29" t="e">
        <f>IF('M Q CARABINE'!#REF!=0,"-",IF(N32='M Q CARABINE'!K12,'M Q CARABINE'!J12,IF(N32='M Q CARABINE'!S12,'M Q CARABINE'!R12,IF(N32='M Q CARABINE'!AA12,'M Q CARABINE'!Z12,IF(N32='M Q CARABINE'!AI12,'M Q CARABINE'!AH12,+'M Q CARABINE'!#REF!)))))</f>
        <v>#REF!</v>
      </c>
      <c r="N32" s="30" t="e">
        <f>IF('M Q CARABINE'!#REF!=0,"-",LARGE('M Q CARABINE'!K12:AI12,4))</f>
        <v>#REF!</v>
      </c>
      <c r="O32" s="19"/>
    </row>
    <row r="33" spans="1:15" ht="18" customHeight="1" thickBot="1">
      <c r="A33" s="19"/>
      <c r="B33" s="45">
        <v>29</v>
      </c>
      <c r="C33" s="31" t="e">
        <f>IF('M Q CARABINE'!#REF!=0,"-",IF(G33='M Q CARABINE'!K8,'M Q CARABINE'!D8,IF(G33='M Q CARABINE'!S8,'M Q CARABINE'!L8,IF(G33='M Q CARABINE'!AA8,'M Q CARABINE'!T8,IF(G33='M Q CARABINE'!AI8,'M Q CARABINE'!AB8,+'M Q CARABINE'!#REF!)))))</f>
        <v>#REF!</v>
      </c>
      <c r="D33" s="32" t="e">
        <f>IF('M Q CARABINE'!#REF!=0,"-",IF(G33='M Q CARABINE'!K8,'M Q CARABINE'!E8,IF(G33='M Q CARABINE'!S8,'M Q CARABINE'!M8,IF(G33='M Q CARABINE'!AA8,'M Q CARABINE'!U8,IF(G33='M Q CARABINE'!AI8,'M Q CARABINE'!AC8,+'M Q CARABINE'!#REF!)))))</f>
        <v>#REF!</v>
      </c>
      <c r="E33" s="33" t="e">
        <f>IF('M Q CARABINE'!#REF!=0,"-",IF(G33='M Q CARABINE'!K8,'M Q CARABINE'!F8,IF(G33='M Q CARABINE'!S8,'M Q CARABINE'!N8,IF(G33='M Q CARABINE'!AA8,'M Q CARABINE'!Y8,IF(G33='M Q CARABINE'!AI8,'M Q CARABINE'!AG8,+'M Q CARABINE'!#REF!)))))</f>
        <v>#REF!</v>
      </c>
      <c r="F33" s="34" t="e">
        <f>IF('M Q CARABINE'!#REF!=0,"-",IF(G33='M Q CARABINE'!K8,'M Q CARABINE'!J8,IF(G33='M Q CARABINE'!S8,'M Q CARABINE'!R8,IF(G33='M Q CARABINE'!AA8,'M Q CARABINE'!Z8,IF(G33='M Q CARABINE'!AI8,'M Q CARABINE'!AH8,+'M Q CARABINE'!#REF!)))))</f>
        <v>#REF!</v>
      </c>
      <c r="G33" s="35" t="e">
        <f>IF('M Q CARABINE'!#REF!=0,"-",LARGE('M Q CARABINE'!K8:AI8,5))</f>
        <v>#REF!</v>
      </c>
      <c r="H33" s="19"/>
      <c r="I33" s="45">
        <v>30</v>
      </c>
      <c r="J33" s="31" t="e">
        <f>IF('M Q CARABINE'!#REF!=0,"-",IF(N33='M Q CARABINE'!K12,'M Q CARABINE'!D12,IF(N33='M Q CARABINE'!S12,'M Q CARABINE'!L12,IF(N33='M Q CARABINE'!AA12,'M Q CARABINE'!T12,IF(N33='M Q CARABINE'!AI12,'M Q CARABINE'!AB12,+'M Q CARABINE'!#REF!)))))</f>
        <v>#REF!</v>
      </c>
      <c r="K33" s="32" t="e">
        <f>IF('M Q CARABINE'!#REF!=0,"-",IF(N33='M Q CARABINE'!K12,'M Q CARABINE'!E12,IF(N33='M Q CARABINE'!S12,'M Q CARABINE'!M12,IF(N33='M Q CARABINE'!AA12,'M Q CARABINE'!U12,IF(N33='M Q CARABINE'!AI12,'M Q CARABINE'!AC12,+'M Q CARABINE'!#REF!)))))</f>
        <v>#REF!</v>
      </c>
      <c r="L33" s="33" t="e">
        <f>IF('M Q CARABINE'!#REF!=0,"-",IF(N33='M Q CARABINE'!K12,'M Q CARABINE'!F12,IF(N33='M Q CARABINE'!S12,'M Q CARABINE'!N12,IF(N33='M Q CARABINE'!AA12,'M Q CARABINE'!Y12,IF(N33='M Q CARABINE'!AI12,'M Q CARABINE'!AG12,+'M Q CARABINE'!#REF!)))))</f>
        <v>#REF!</v>
      </c>
      <c r="M33" s="34" t="e">
        <f>IF('M Q CARABINE'!#REF!=0,"-",IF(N33='M Q CARABINE'!K12,'M Q CARABINE'!J12,IF(N33='M Q CARABINE'!S12,'M Q CARABINE'!R12,IF(N33='M Q CARABINE'!AA12,'M Q CARABINE'!Z12,IF(N33='M Q CARABINE'!AI12,'M Q CARABINE'!AH12,+'M Q CARABINE'!#REF!)))))</f>
        <v>#REF!</v>
      </c>
      <c r="N33" s="35" t="e">
        <f>IF('M Q CARABINE'!#REF!=0,"-",LARGE('M Q CARABINE'!K12:AI12,5))</f>
        <v>#REF!</v>
      </c>
      <c r="O33" s="19"/>
    </row>
  </sheetData>
  <sheetProtection/>
  <mergeCells count="10">
    <mergeCell ref="D27:F27"/>
    <mergeCell ref="K27:M27"/>
    <mergeCell ref="A2:O2"/>
    <mergeCell ref="A1:O1"/>
    <mergeCell ref="D19:F19"/>
    <mergeCell ref="K19:M19"/>
    <mergeCell ref="D3:F3"/>
    <mergeCell ref="K3:M3"/>
    <mergeCell ref="D11:F11"/>
    <mergeCell ref="K11:M11"/>
  </mergeCells>
  <printOptions horizontalCentered="1" verticalCentered="1"/>
  <pageMargins left="0.3937007874015748" right="0.3937007874015748" top="0.3937007874015748" bottom="0.7874015748031497" header="0.31496062992125984" footer="0.31496062992125984"/>
  <pageSetup fitToHeight="1" fitToWidth="1" orientation="landscape" paperSize="9" scale="78" r:id="rId1"/>
  <headerFooter alignWithMargins="0">
    <oddFooter>&amp;L&amp;C&amp;R&amp;D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39" zoomScaleNormal="39" zoomScaleSheetLayoutView="40" zoomScalePageLayoutView="0" workbookViewId="0" topLeftCell="C1">
      <pane xSplit="1" ySplit="4" topLeftCell="M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AF14" sqref="AF14"/>
    </sheetView>
  </sheetViews>
  <sheetFormatPr defaultColWidth="10.75390625" defaultRowHeight="12.75" outlineLevelCol="1"/>
  <cols>
    <col min="1" max="1" width="10.75390625" style="12" customWidth="1"/>
    <col min="2" max="2" width="13.00390625" style="6" hidden="1" customWidth="1" outlineLevel="1"/>
    <col min="3" max="3" width="53.875" style="11" customWidth="1" collapsed="1"/>
    <col min="4" max="4" width="48.375" style="11" bestFit="1" customWidth="1"/>
    <col min="5" max="10" width="9.625" style="16" customWidth="1" outlineLevel="1"/>
    <col min="11" max="11" width="10.875" style="16" customWidth="1"/>
    <col min="12" max="12" width="46.25390625" style="11" bestFit="1" customWidth="1"/>
    <col min="13" max="13" width="9.375" style="18" customWidth="1" outlineLevel="1"/>
    <col min="14" max="18" width="9.375" style="16" customWidth="1" outlineLevel="1"/>
    <col min="19" max="19" width="10.625" style="16" customWidth="1"/>
    <col min="20" max="20" width="44.75390625" style="11" customWidth="1"/>
    <col min="21" max="25" width="9.625" style="16" customWidth="1" outlineLevel="1"/>
    <col min="26" max="26" width="9.625" style="18" customWidth="1" outlineLevel="1"/>
    <col min="27" max="27" width="10.75390625" style="16" customWidth="1"/>
    <col min="28" max="28" width="44.75390625" style="11" customWidth="1"/>
    <col min="29" max="34" width="9.625" style="16" customWidth="1" outlineLevel="1"/>
    <col min="35" max="35" width="10.75390625" style="16" customWidth="1"/>
    <col min="36" max="36" width="20.00390625" style="16" customWidth="1"/>
    <col min="37" max="37" width="13.875" style="5" hidden="1" customWidth="1" outlineLevel="1"/>
    <col min="38" max="38" width="26.375" style="6" customWidth="1" collapsed="1"/>
    <col min="39" max="41" width="4.375" style="6" customWidth="1"/>
    <col min="42" max="42" width="6.875" style="6" customWidth="1"/>
    <col min="43" max="43" width="3.125" style="6" customWidth="1"/>
    <col min="44" max="44" width="1.00390625" style="10" customWidth="1"/>
    <col min="45" max="45" width="9.625" style="6" customWidth="1"/>
    <col min="46" max="46" width="9.75390625" style="6" customWidth="1"/>
    <col min="47" max="16384" width="10.75390625" style="6" customWidth="1"/>
  </cols>
  <sheetData>
    <row r="1" spans="2:38" ht="60.75" customHeight="1">
      <c r="B1" s="123" t="s">
        <v>27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2:38" ht="58.5" customHeight="1" thickBo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44" ht="30" customHeight="1">
      <c r="A3" s="6"/>
      <c r="B3" s="148" t="s">
        <v>23</v>
      </c>
      <c r="C3" s="149" t="s">
        <v>19</v>
      </c>
      <c r="D3" s="66" t="s">
        <v>16</v>
      </c>
      <c r="E3" s="139" t="s">
        <v>17</v>
      </c>
      <c r="F3" s="140"/>
      <c r="G3" s="140"/>
      <c r="H3" s="140"/>
      <c r="I3" s="140"/>
      <c r="J3" s="140"/>
      <c r="K3" s="151" t="s">
        <v>18</v>
      </c>
      <c r="L3" s="66" t="s">
        <v>16</v>
      </c>
      <c r="M3" s="139" t="s">
        <v>17</v>
      </c>
      <c r="N3" s="140"/>
      <c r="O3" s="140"/>
      <c r="P3" s="140"/>
      <c r="Q3" s="140"/>
      <c r="R3" s="141"/>
      <c r="S3" s="137" t="s">
        <v>18</v>
      </c>
      <c r="T3" s="67" t="s">
        <v>16</v>
      </c>
      <c r="U3" s="139" t="s">
        <v>17</v>
      </c>
      <c r="V3" s="140"/>
      <c r="W3" s="140"/>
      <c r="X3" s="140"/>
      <c r="Y3" s="140"/>
      <c r="Z3" s="141"/>
      <c r="AA3" s="137" t="s">
        <v>18</v>
      </c>
      <c r="AB3" s="67" t="s">
        <v>16</v>
      </c>
      <c r="AC3" s="139" t="s">
        <v>17</v>
      </c>
      <c r="AD3" s="140"/>
      <c r="AE3" s="140"/>
      <c r="AF3" s="140"/>
      <c r="AG3" s="140"/>
      <c r="AH3" s="141"/>
      <c r="AI3" s="142" t="s">
        <v>18</v>
      </c>
      <c r="AJ3" s="144" t="s">
        <v>20</v>
      </c>
      <c r="AK3" s="153" t="s">
        <v>21</v>
      </c>
      <c r="AL3" s="146" t="s">
        <v>0</v>
      </c>
      <c r="AM3" s="49"/>
      <c r="AR3" s="6"/>
    </row>
    <row r="4" spans="1:44" ht="81.75" customHeight="1" thickBot="1">
      <c r="A4" s="6"/>
      <c r="B4" s="131"/>
      <c r="C4" s="150"/>
      <c r="D4" s="46" t="s">
        <v>11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65">
        <v>6</v>
      </c>
      <c r="K4" s="152"/>
      <c r="L4" s="46" t="s">
        <v>1</v>
      </c>
      <c r="M4" s="13">
        <v>1</v>
      </c>
      <c r="N4" s="13">
        <v>2</v>
      </c>
      <c r="O4" s="13">
        <v>3</v>
      </c>
      <c r="P4" s="13">
        <v>4</v>
      </c>
      <c r="Q4" s="13">
        <v>5</v>
      </c>
      <c r="R4" s="13">
        <v>6</v>
      </c>
      <c r="S4" s="138"/>
      <c r="T4" s="46" t="s">
        <v>11</v>
      </c>
      <c r="U4" s="13">
        <v>1</v>
      </c>
      <c r="V4" s="13">
        <v>2</v>
      </c>
      <c r="W4" s="13">
        <v>3</v>
      </c>
      <c r="X4" s="13">
        <v>4</v>
      </c>
      <c r="Y4" s="13">
        <v>5</v>
      </c>
      <c r="Z4" s="13">
        <v>6</v>
      </c>
      <c r="AA4" s="138"/>
      <c r="AB4" s="2" t="s">
        <v>1</v>
      </c>
      <c r="AC4" s="13">
        <v>1</v>
      </c>
      <c r="AD4" s="13">
        <v>2</v>
      </c>
      <c r="AE4" s="13">
        <v>3</v>
      </c>
      <c r="AF4" s="13">
        <v>4</v>
      </c>
      <c r="AG4" s="13">
        <v>5</v>
      </c>
      <c r="AH4" s="13">
        <v>6</v>
      </c>
      <c r="AI4" s="143"/>
      <c r="AJ4" s="145"/>
      <c r="AK4" s="154"/>
      <c r="AL4" s="147"/>
      <c r="AR4" s="6"/>
    </row>
    <row r="5" spans="1:38" s="7" customFormat="1" ht="63.75" customHeight="1">
      <c r="A5" s="55"/>
      <c r="B5" s="52">
        <v>19</v>
      </c>
      <c r="C5" s="78"/>
      <c r="D5" s="89"/>
      <c r="E5" s="107"/>
      <c r="F5" s="107"/>
      <c r="G5" s="107"/>
      <c r="H5" s="107"/>
      <c r="I5" s="107"/>
      <c r="J5" s="107"/>
      <c r="K5" s="64">
        <f>SUM(E5:J5)</f>
        <v>0</v>
      </c>
      <c r="L5" s="92"/>
      <c r="M5" s="69"/>
      <c r="N5" s="69"/>
      <c r="O5" s="69"/>
      <c r="P5" s="69"/>
      <c r="Q5" s="69"/>
      <c r="R5" s="69"/>
      <c r="S5" s="61">
        <f>SUM(M5:R5)</f>
        <v>0</v>
      </c>
      <c r="T5" s="92">
        <f>+D5</f>
        <v>0</v>
      </c>
      <c r="U5" s="69"/>
      <c r="V5" s="69"/>
      <c r="W5" s="69"/>
      <c r="X5" s="69"/>
      <c r="Y5" s="69"/>
      <c r="Z5" s="69"/>
      <c r="AA5" s="61">
        <f>SUM(U5:Z5)</f>
        <v>0</v>
      </c>
      <c r="AB5" s="68">
        <f>+L5</f>
        <v>0</v>
      </c>
      <c r="AC5" s="69"/>
      <c r="AD5" s="69"/>
      <c r="AE5" s="69"/>
      <c r="AF5" s="69"/>
      <c r="AG5" s="69"/>
      <c r="AH5" s="69"/>
      <c r="AI5" s="61">
        <f>SUM(AC5:AH5)</f>
        <v>0</v>
      </c>
      <c r="AJ5" s="59">
        <f>SUM(K5+S5+AA5+AI5)</f>
        <v>0</v>
      </c>
      <c r="AK5" s="73">
        <f>J5+R5+Z5+AH5</f>
        <v>0</v>
      </c>
      <c r="AL5" s="75">
        <f>RANK(AJ5,AJ5:AJ8,0)</f>
        <v>3</v>
      </c>
    </row>
    <row r="6" spans="1:38" s="7" customFormat="1" ht="63.75" customHeight="1">
      <c r="A6" s="55"/>
      <c r="B6" s="53">
        <v>16</v>
      </c>
      <c r="C6" s="58" t="s">
        <v>33</v>
      </c>
      <c r="D6" s="72" t="s">
        <v>29</v>
      </c>
      <c r="E6" s="106">
        <v>85</v>
      </c>
      <c r="F6" s="106">
        <v>85</v>
      </c>
      <c r="G6" s="106">
        <v>77</v>
      </c>
      <c r="H6" s="106">
        <v>80</v>
      </c>
      <c r="I6" s="106">
        <v>79</v>
      </c>
      <c r="J6" s="106">
        <v>90</v>
      </c>
      <c r="K6" s="63">
        <v>496</v>
      </c>
      <c r="L6" s="70" t="s">
        <v>30</v>
      </c>
      <c r="M6" s="71">
        <v>82</v>
      </c>
      <c r="N6" s="71">
        <v>77</v>
      </c>
      <c r="O6" s="71">
        <v>78</v>
      </c>
      <c r="P6" s="71">
        <v>80</v>
      </c>
      <c r="Q6" s="71">
        <v>74</v>
      </c>
      <c r="R6" s="71">
        <v>85</v>
      </c>
      <c r="S6" s="62">
        <f>SUM(M6:R6)</f>
        <v>476</v>
      </c>
      <c r="T6" s="70" t="str">
        <f>+D6</f>
        <v>BEUCHER Serge</v>
      </c>
      <c r="U6" s="71">
        <v>88</v>
      </c>
      <c r="V6" s="71">
        <v>86</v>
      </c>
      <c r="W6" s="71">
        <v>87</v>
      </c>
      <c r="X6" s="71">
        <v>84</v>
      </c>
      <c r="Y6" s="71">
        <v>87</v>
      </c>
      <c r="Z6" s="71">
        <v>85</v>
      </c>
      <c r="AA6" s="62">
        <f>SUM(U6:Z6)</f>
        <v>517</v>
      </c>
      <c r="AB6" s="70" t="str">
        <f>+L6</f>
        <v>PIETRANTONI Pascal</v>
      </c>
      <c r="AC6" s="71">
        <v>77</v>
      </c>
      <c r="AD6" s="71">
        <v>77</v>
      </c>
      <c r="AE6" s="71">
        <v>78</v>
      </c>
      <c r="AF6" s="71">
        <v>72</v>
      </c>
      <c r="AG6" s="71">
        <v>83</v>
      </c>
      <c r="AH6" s="71">
        <v>81</v>
      </c>
      <c r="AI6" s="62">
        <f>SUM(AC6:AH6)</f>
        <v>468</v>
      </c>
      <c r="AJ6" s="60">
        <f>SUM(K6+S6+AA6+AI6)</f>
        <v>1957</v>
      </c>
      <c r="AK6" s="74">
        <f>J6+R6+Z6+AH6</f>
        <v>341</v>
      </c>
      <c r="AL6" s="76">
        <f>RANK(AJ6,AJ5:AJ8,0)</f>
        <v>1</v>
      </c>
    </row>
    <row r="7" spans="1:38" s="7" customFormat="1" ht="63.75" customHeight="1">
      <c r="A7" s="55"/>
      <c r="B7" s="53">
        <v>20</v>
      </c>
      <c r="C7" s="47" t="s">
        <v>28</v>
      </c>
      <c r="D7" s="72" t="s">
        <v>31</v>
      </c>
      <c r="E7" s="71">
        <v>52</v>
      </c>
      <c r="F7" s="71">
        <v>61</v>
      </c>
      <c r="G7" s="71">
        <v>54</v>
      </c>
      <c r="H7" s="71">
        <v>59</v>
      </c>
      <c r="I7" s="71">
        <v>61</v>
      </c>
      <c r="J7" s="71">
        <v>66</v>
      </c>
      <c r="K7" s="63">
        <v>353</v>
      </c>
      <c r="L7" s="70" t="s">
        <v>32</v>
      </c>
      <c r="M7" s="71">
        <v>82</v>
      </c>
      <c r="N7" s="71">
        <v>88</v>
      </c>
      <c r="O7" s="71">
        <v>81</v>
      </c>
      <c r="P7" s="71">
        <v>82</v>
      </c>
      <c r="Q7" s="71">
        <v>84</v>
      </c>
      <c r="R7" s="71">
        <v>82</v>
      </c>
      <c r="S7" s="62">
        <f>SUM(M7:R7)</f>
        <v>499</v>
      </c>
      <c r="T7" s="70" t="str">
        <f>+D7</f>
        <v>LANSTROFFER Gilles</v>
      </c>
      <c r="U7" s="71">
        <v>46</v>
      </c>
      <c r="V7" s="71">
        <v>53</v>
      </c>
      <c r="W7" s="71">
        <v>59</v>
      </c>
      <c r="X7" s="71">
        <v>63</v>
      </c>
      <c r="Y7" s="71">
        <v>67</v>
      </c>
      <c r="Z7" s="71">
        <v>52</v>
      </c>
      <c r="AA7" s="62">
        <f>SUM(U7:Z7)</f>
        <v>340</v>
      </c>
      <c r="AB7" s="70" t="str">
        <f>+L7</f>
        <v>ALATERRE Michel</v>
      </c>
      <c r="AC7" s="71">
        <v>81</v>
      </c>
      <c r="AD7" s="71">
        <v>67</v>
      </c>
      <c r="AE7" s="71">
        <v>87</v>
      </c>
      <c r="AF7" s="71">
        <v>74</v>
      </c>
      <c r="AG7" s="71">
        <v>77</v>
      </c>
      <c r="AH7" s="71">
        <v>90</v>
      </c>
      <c r="AI7" s="62">
        <f>SUM(AC7:AH7)</f>
        <v>476</v>
      </c>
      <c r="AJ7" s="60">
        <f>SUM(K7+S7+AA7+AI7)</f>
        <v>1668</v>
      </c>
      <c r="AK7" s="74">
        <f>J7+R7+Z7+AH7</f>
        <v>290</v>
      </c>
      <c r="AL7" s="76">
        <f>RANK(AJ7,AJ5:AJ8,0)</f>
        <v>2</v>
      </c>
    </row>
    <row r="8" spans="1:38" s="7" customFormat="1" ht="63.75" customHeight="1" thickBot="1">
      <c r="A8" s="55"/>
      <c r="B8" s="53">
        <v>17</v>
      </c>
      <c r="C8" s="111"/>
      <c r="D8" s="112"/>
      <c r="E8" s="113"/>
      <c r="F8" s="113"/>
      <c r="G8" s="113"/>
      <c r="H8" s="113"/>
      <c r="I8" s="113"/>
      <c r="J8" s="113"/>
      <c r="K8" s="114">
        <f>SUM(E8:J8)</f>
        <v>0</v>
      </c>
      <c r="L8" s="112"/>
      <c r="M8" s="113"/>
      <c r="N8" s="113"/>
      <c r="O8" s="113"/>
      <c r="P8" s="113"/>
      <c r="Q8" s="113"/>
      <c r="R8" s="113"/>
      <c r="S8" s="115">
        <f>SUM(M8:R8)</f>
        <v>0</v>
      </c>
      <c r="T8" s="112">
        <f>+D8</f>
        <v>0</v>
      </c>
      <c r="U8" s="113"/>
      <c r="V8" s="113"/>
      <c r="W8" s="113"/>
      <c r="X8" s="113"/>
      <c r="Y8" s="113"/>
      <c r="Z8" s="113"/>
      <c r="AA8" s="115">
        <f>SUM(U8:Z8)</f>
        <v>0</v>
      </c>
      <c r="AB8" s="112">
        <f>+L8</f>
        <v>0</v>
      </c>
      <c r="AC8" s="113"/>
      <c r="AD8" s="113"/>
      <c r="AE8" s="113"/>
      <c r="AF8" s="113"/>
      <c r="AG8" s="113"/>
      <c r="AH8" s="113"/>
      <c r="AI8" s="115">
        <f>SUM(AC8:AH8)</f>
        <v>0</v>
      </c>
      <c r="AJ8" s="116">
        <f>SUM(K8+S8+AA8+AI8)</f>
        <v>0</v>
      </c>
      <c r="AK8" s="57">
        <f>J8+R8+Z8+AH8</f>
        <v>0</v>
      </c>
      <c r="AL8" s="50">
        <f>RANK(AJ8,AJ5:AJ8,0)</f>
        <v>3</v>
      </c>
    </row>
    <row r="9" spans="1:37" ht="40.5">
      <c r="A9" s="6"/>
      <c r="B9" s="8"/>
      <c r="C9" s="9"/>
      <c r="D9" s="9"/>
      <c r="E9" s="15"/>
      <c r="F9" s="15"/>
      <c r="G9" s="15"/>
      <c r="H9" s="15"/>
      <c r="I9" s="15"/>
      <c r="J9" s="15"/>
      <c r="K9" s="15"/>
      <c r="L9" s="9"/>
      <c r="M9" s="17"/>
      <c r="N9" s="15"/>
      <c r="O9" s="15"/>
      <c r="P9" s="15"/>
      <c r="Q9" s="15"/>
      <c r="R9" s="15"/>
      <c r="S9" s="15"/>
      <c r="T9" s="9"/>
      <c r="U9" s="15"/>
      <c r="V9" s="15"/>
      <c r="W9" s="15"/>
      <c r="X9" s="15"/>
      <c r="Y9" s="15"/>
      <c r="Z9" s="17"/>
      <c r="AA9" s="15"/>
      <c r="AB9" s="9"/>
      <c r="AC9" s="15"/>
      <c r="AD9" s="15"/>
      <c r="AE9" s="15"/>
      <c r="AF9" s="15"/>
      <c r="AG9" s="15"/>
      <c r="AH9" s="15"/>
      <c r="AI9" s="15"/>
      <c r="AJ9" s="15"/>
      <c r="AK9" s="4"/>
    </row>
    <row r="10" spans="1:37" ht="40.5">
      <c r="A10" s="6"/>
      <c r="B10" s="8"/>
      <c r="C10" s="9"/>
      <c r="D10" s="9"/>
      <c r="E10" s="15"/>
      <c r="F10" s="15"/>
      <c r="G10" s="15"/>
      <c r="H10" s="15"/>
      <c r="I10" s="15"/>
      <c r="J10" s="15"/>
      <c r="K10" s="15"/>
      <c r="L10" s="9"/>
      <c r="M10" s="17"/>
      <c r="N10" s="15"/>
      <c r="O10" s="15"/>
      <c r="P10" s="15"/>
      <c r="Q10" s="15"/>
      <c r="R10" s="15"/>
      <c r="S10" s="15"/>
      <c r="T10" s="9"/>
      <c r="U10" s="15"/>
      <c r="V10" s="15"/>
      <c r="W10" s="15"/>
      <c r="X10" s="15"/>
      <c r="Y10" s="15"/>
      <c r="Z10" s="17"/>
      <c r="AA10" s="15"/>
      <c r="AB10" s="9"/>
      <c r="AC10" s="15"/>
      <c r="AD10" s="15"/>
      <c r="AE10" s="15"/>
      <c r="AF10" s="15"/>
      <c r="AG10" s="15"/>
      <c r="AH10" s="15"/>
      <c r="AI10" s="15"/>
      <c r="AJ10" s="15"/>
      <c r="AK10" s="4"/>
    </row>
    <row r="11" spans="1:37" ht="40.5">
      <c r="A11" s="6"/>
      <c r="B11" s="8"/>
      <c r="C11" s="9"/>
      <c r="D11" s="9"/>
      <c r="E11" s="15"/>
      <c r="F11" s="15"/>
      <c r="G11" s="15"/>
      <c r="H11" s="15"/>
      <c r="I11" s="15"/>
      <c r="J11" s="15"/>
      <c r="K11" s="15"/>
      <c r="L11" s="9"/>
      <c r="M11" s="17"/>
      <c r="N11" s="15"/>
      <c r="O11" s="15"/>
      <c r="P11" s="15"/>
      <c r="Q11" s="15"/>
      <c r="R11" s="15"/>
      <c r="S11" s="15"/>
      <c r="T11" s="9"/>
      <c r="U11" s="15"/>
      <c r="V11" s="15"/>
      <c r="W11" s="15"/>
      <c r="X11" s="15"/>
      <c r="Y11" s="15"/>
      <c r="Z11" s="17"/>
      <c r="AA11" s="15"/>
      <c r="AB11" s="9"/>
      <c r="AC11" s="15"/>
      <c r="AD11" s="15"/>
      <c r="AE11" s="15"/>
      <c r="AF11" s="15"/>
      <c r="AG11" s="15"/>
      <c r="AH11" s="15"/>
      <c r="AI11" s="15"/>
      <c r="AJ11" s="15"/>
      <c r="AK11" s="4"/>
    </row>
    <row r="12" spans="1:37" ht="40.5">
      <c r="A12" s="6"/>
      <c r="B12" s="8"/>
      <c r="C12" s="9"/>
      <c r="D12" s="9"/>
      <c r="E12" s="15"/>
      <c r="F12" s="15"/>
      <c r="G12" s="15"/>
      <c r="H12" s="15"/>
      <c r="I12" s="15"/>
      <c r="J12" s="15"/>
      <c r="K12" s="15"/>
      <c r="L12" s="9"/>
      <c r="M12" s="17"/>
      <c r="N12" s="15"/>
      <c r="O12" s="15"/>
      <c r="P12" s="15"/>
      <c r="Q12" s="15"/>
      <c r="R12" s="15"/>
      <c r="S12" s="15"/>
      <c r="T12" s="9"/>
      <c r="U12" s="15"/>
      <c r="V12" s="15"/>
      <c r="W12" s="15"/>
      <c r="X12" s="15"/>
      <c r="Y12" s="15"/>
      <c r="Z12" s="17"/>
      <c r="AA12" s="15"/>
      <c r="AB12" s="9"/>
      <c r="AC12" s="15"/>
      <c r="AD12" s="15"/>
      <c r="AE12" s="15"/>
      <c r="AF12" s="15"/>
      <c r="AG12" s="15"/>
      <c r="AH12" s="15"/>
      <c r="AI12" s="15"/>
      <c r="AJ12" s="15"/>
      <c r="AK12" s="4"/>
    </row>
    <row r="13" spans="1:37" ht="40.5">
      <c r="A13" s="6"/>
      <c r="B13" s="8"/>
      <c r="C13" s="9"/>
      <c r="D13" s="9"/>
      <c r="E13" s="15"/>
      <c r="F13" s="15"/>
      <c r="G13" s="15"/>
      <c r="H13" s="15"/>
      <c r="I13" s="15"/>
      <c r="J13" s="15"/>
      <c r="K13" s="15"/>
      <c r="L13" s="9"/>
      <c r="M13" s="17"/>
      <c r="N13" s="15"/>
      <c r="O13" s="15"/>
      <c r="P13" s="15"/>
      <c r="Q13" s="15"/>
      <c r="R13" s="15"/>
      <c r="S13" s="15"/>
      <c r="U13" s="15"/>
      <c r="V13" s="15"/>
      <c r="W13" s="15"/>
      <c r="X13" s="15"/>
      <c r="Y13" s="15"/>
      <c r="Z13" s="17"/>
      <c r="AA13" s="15"/>
      <c r="AB13" s="9"/>
      <c r="AC13" s="15"/>
      <c r="AD13" s="15"/>
      <c r="AE13" s="15"/>
      <c r="AF13" s="15"/>
      <c r="AG13" s="15"/>
      <c r="AH13" s="15"/>
      <c r="AI13" s="15"/>
      <c r="AJ13" s="15"/>
      <c r="AK13" s="4"/>
    </row>
    <row r="14" ht="40.5">
      <c r="A14" s="6"/>
    </row>
    <row r="15" ht="40.5">
      <c r="A15" s="6"/>
    </row>
    <row r="16" ht="40.5">
      <c r="A16" s="6"/>
    </row>
    <row r="17" ht="40.5">
      <c r="A17" s="6"/>
    </row>
    <row r="18" ht="40.5">
      <c r="A18" s="6"/>
    </row>
    <row r="19" ht="40.5">
      <c r="A19" s="6"/>
    </row>
    <row r="20" ht="40.5">
      <c r="A20" s="6"/>
    </row>
    <row r="21" ht="40.5">
      <c r="A21" s="6"/>
    </row>
    <row r="22" ht="40.5">
      <c r="A22" s="6"/>
    </row>
  </sheetData>
  <sheetProtection/>
  <mergeCells count="15">
    <mergeCell ref="K3:K4"/>
    <mergeCell ref="M3:R3"/>
    <mergeCell ref="S3:S4"/>
    <mergeCell ref="U3:Z3"/>
    <mergeCell ref="AK3:AK4"/>
    <mergeCell ref="AA3:AA4"/>
    <mergeCell ref="AC3:AH3"/>
    <mergeCell ref="AI3:AI4"/>
    <mergeCell ref="AJ3:AJ4"/>
    <mergeCell ref="AL3:AL4"/>
    <mergeCell ref="B1:AL1"/>
    <mergeCell ref="B2:AL2"/>
    <mergeCell ref="B3:B4"/>
    <mergeCell ref="C3:C4"/>
    <mergeCell ref="E3:J3"/>
  </mergeCells>
  <conditionalFormatting sqref="T6:T8 L6:L8 D8:J8 M5:S8 U5:AI8 E5:K8">
    <cfRule type="cellIs" priority="6" dxfId="5" operator="between" stopIfTrue="1">
      <formula>100</formula>
      <formula>100</formula>
    </cfRule>
  </conditionalFormatting>
  <conditionalFormatting sqref="T5">
    <cfRule type="cellIs" priority="5" dxfId="5" operator="between" stopIfTrue="1">
      <formula>100</formula>
      <formula>100</formula>
    </cfRule>
  </conditionalFormatting>
  <conditionalFormatting sqref="L5">
    <cfRule type="cellIs" priority="2" dxfId="5" operator="between" stopIfTrue="1">
      <formula>100</formula>
      <formula>100</formula>
    </cfRule>
  </conditionalFormatting>
  <conditionalFormatting sqref="L5">
    <cfRule type="cellIs" priority="1" dxfId="5" operator="between" stopIfTrue="1">
      <formula>100</formula>
      <formula>100</formula>
    </cfRule>
  </conditionalFormatting>
  <printOptions horizontalCentered="1" verticalCentered="1"/>
  <pageMargins left="0.1968503937007874" right="0.1968503937007874" top="0.07874015748031496" bottom="0.1968503937007874" header="0" footer="0"/>
  <pageSetup horizontalDpi="300" verticalDpi="300" orientation="landscape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G25" sqref="G25"/>
    </sheetView>
  </sheetViews>
  <sheetFormatPr defaultColWidth="11.00390625" defaultRowHeight="12.75"/>
  <cols>
    <col min="1" max="1" width="6.00390625" style="0" customWidth="1"/>
    <col min="2" max="2" width="17.75390625" style="0" customWidth="1"/>
  </cols>
  <sheetData>
    <row r="1" ht="12.75">
      <c r="B1" s="156" t="s">
        <v>53</v>
      </c>
    </row>
    <row r="3" spans="1:3" ht="12.75">
      <c r="A3" s="156">
        <v>1</v>
      </c>
      <c r="B3" t="str">
        <f>+'M Q CARABINE'!L9</f>
        <v>GOBERVILLE MICHEL</v>
      </c>
      <c r="C3" s="155">
        <f>+'M Q CARABINE'!S9+'M Q CARABINE'!AI9</f>
        <v>1171</v>
      </c>
    </row>
    <row r="4" spans="1:3" ht="12.75">
      <c r="A4" s="156">
        <v>2</v>
      </c>
      <c r="B4" t="str">
        <f>+'M Q CARABINE'!L8</f>
        <v>MILON CORENTIN</v>
      </c>
      <c r="C4" s="155">
        <f>+'M Q CARABINE'!S8+'M Q CARABINE'!AI8</f>
        <v>1168</v>
      </c>
    </row>
    <row r="5" spans="1:3" ht="12.75">
      <c r="A5" s="156">
        <v>3</v>
      </c>
      <c r="B5" t="str">
        <f>+'M Q CARABINE'!D11</f>
        <v>MOUGINOT VERO</v>
      </c>
      <c r="C5" s="155">
        <f>+'M Q CARABINE'!K11+'M Q CARABINE'!AA11</f>
        <v>1166</v>
      </c>
    </row>
    <row r="6" spans="1:3" ht="12.75">
      <c r="A6">
        <v>4</v>
      </c>
      <c r="B6" t="str">
        <f>+'M Q CARABINE'!D9</f>
        <v>GOBERVILLE OLIVIA</v>
      </c>
      <c r="C6" s="155">
        <f>+'M Q CARABINE'!K9+'M Q CARABINE'!AA9</f>
        <v>1165</v>
      </c>
    </row>
    <row r="7" spans="1:3" ht="12.75">
      <c r="A7">
        <v>5</v>
      </c>
      <c r="B7" t="str">
        <f>+'M Q CARABINE'!D10</f>
        <v>DECAENS LAURENCE</v>
      </c>
      <c r="C7" s="155">
        <f>+'M Q CARABINE'!K10+'M Q CARABINE'!AA10</f>
        <v>1159</v>
      </c>
    </row>
    <row r="8" spans="1:3" ht="12.75">
      <c r="A8">
        <v>6</v>
      </c>
      <c r="B8" t="str">
        <f>+'M Q CARABINE'!D8</f>
        <v>LAVIEILLE FLORIAN</v>
      </c>
      <c r="C8" s="155">
        <f>+'M Q CARABINE'!K8+'M Q CARABINE'!AA8</f>
        <v>1151</v>
      </c>
    </row>
    <row r="9" spans="1:3" ht="12.75">
      <c r="A9">
        <v>7</v>
      </c>
      <c r="B9" t="str">
        <f>+'M Q CARABINE'!L10</f>
        <v>DECAENS BERNARD</v>
      </c>
      <c r="C9" s="155">
        <f>+'M Q CARABINE'!S10+'M Q CARABINE'!AI10</f>
        <v>1148</v>
      </c>
    </row>
    <row r="10" spans="1:3" ht="12.75">
      <c r="A10">
        <v>8</v>
      </c>
      <c r="B10" t="str">
        <f>+'M Q CARABINE'!D6</f>
        <v>BAULIER DONOVAN</v>
      </c>
      <c r="C10" s="155">
        <f>+'M Q CARABINE'!K6+'M Q CARABINE'!AA6</f>
        <v>1141</v>
      </c>
    </row>
    <row r="11" spans="1:3" ht="12.75">
      <c r="A11">
        <v>9</v>
      </c>
      <c r="B11" t="str">
        <f>+'M Q CARABINE'!D5</f>
        <v>RAVAUX DIDIER</v>
      </c>
      <c r="C11" s="155">
        <f>+'M Q CARABINE'!K5+'M Q CARABINE'!AA5</f>
        <v>1127</v>
      </c>
    </row>
    <row r="12" spans="1:3" ht="12.75">
      <c r="A12">
        <v>10</v>
      </c>
      <c r="B12" t="str">
        <f>+'M Q CARABINE'!L5</f>
        <v>HENRY PIERRE</v>
      </c>
      <c r="C12" s="155">
        <f>+'M Q CARABINE'!S5+'M Q CARABINE'!AI5</f>
        <v>1126</v>
      </c>
    </row>
    <row r="13" spans="1:3" ht="12.75">
      <c r="A13">
        <v>11</v>
      </c>
      <c r="B13" t="str">
        <f>+'M Q CARABINE'!L11</f>
        <v>BAULIER BRUNO</v>
      </c>
      <c r="C13" s="155">
        <f>+'M Q CARABINE'!S11+'M Q CARABINE'!AI11</f>
        <v>1106</v>
      </c>
    </row>
    <row r="14" spans="1:3" ht="12.75">
      <c r="A14">
        <v>12</v>
      </c>
      <c r="B14" t="str">
        <f>+'M Q CARABINE'!L6</f>
        <v>SALLES DANY</v>
      </c>
      <c r="C14" s="155">
        <f>+'M Q CARABINE'!S6+'M Q CARABINE'!AI6</f>
        <v>1102</v>
      </c>
    </row>
    <row r="15" spans="1:3" ht="12.75">
      <c r="A15">
        <v>13</v>
      </c>
      <c r="B15" t="str">
        <f>+'M Q CARABINE'!L12</f>
        <v>GAVELLE THEO</v>
      </c>
      <c r="C15" s="155">
        <f>+'M Q CARABINE'!S12+'M Q CARABINE'!AI12</f>
        <v>1089</v>
      </c>
    </row>
    <row r="16" spans="1:3" ht="12.75">
      <c r="A16">
        <v>14</v>
      </c>
      <c r="B16" t="str">
        <f>+'M Q CARABINE'!D12</f>
        <v>BONIN VINCENT</v>
      </c>
      <c r="C16" s="155">
        <f>+'M Q CARABINE'!K12+'M Q CARABINE'!AA12</f>
        <v>1078</v>
      </c>
    </row>
    <row r="18" ht="12.75">
      <c r="B18" s="156" t="s">
        <v>54</v>
      </c>
    </row>
    <row r="19" spans="1:3" ht="12.75">
      <c r="A19" s="156">
        <v>1</v>
      </c>
      <c r="B19" t="str">
        <f>+'M Q PISTOLET'!D6</f>
        <v>BEUCHER Serge</v>
      </c>
      <c r="C19" s="155">
        <f>+'M Q PISTOLET'!K6+'M Q PISTOLET'!AA6</f>
        <v>1013</v>
      </c>
    </row>
    <row r="20" spans="1:3" ht="12.75">
      <c r="A20" s="156">
        <v>2</v>
      </c>
      <c r="B20" t="str">
        <f>+'M Q PISTOLET'!L7</f>
        <v>ALATERRE Michel</v>
      </c>
      <c r="C20" s="155">
        <f>+'M Q PISTOLET'!S7+'M Q PISTOLET'!AI7</f>
        <v>975</v>
      </c>
    </row>
    <row r="21" spans="1:3" ht="12.75">
      <c r="A21" s="156">
        <v>3</v>
      </c>
      <c r="B21" t="str">
        <f>+'M Q PISTOLET'!L6</f>
        <v>PIETRANTONI Pascal</v>
      </c>
      <c r="C21" s="155">
        <f>+'M Q PISTOLET'!S6+'M Q PISTOLET'!AI6</f>
        <v>944</v>
      </c>
    </row>
    <row r="22" spans="1:3" ht="12.75">
      <c r="A22">
        <v>4</v>
      </c>
      <c r="B22" t="str">
        <f>+'M Q PISTOLET'!D7</f>
        <v>LANSTROFFER Gilles</v>
      </c>
      <c r="C22" s="155">
        <f>+'M Q PISTOLET'!K7+'M Q PISTOLET'!AA7</f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Véronique MOUGINOT</cp:lastModifiedBy>
  <cp:lastPrinted>2012-06-24T15:03:27Z</cp:lastPrinted>
  <dcterms:created xsi:type="dcterms:W3CDTF">2004-11-19T11:01:00Z</dcterms:created>
  <dcterms:modified xsi:type="dcterms:W3CDTF">2013-06-09T19:18:49Z</dcterms:modified>
  <cp:category/>
  <cp:version/>
  <cp:contentType/>
  <cp:contentStatus/>
</cp:coreProperties>
</file>